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110" windowHeight="7620" activeTab="0"/>
  </bookViews>
  <sheets>
    <sheet name="收支表" sheetId="1" r:id="rId1"/>
    <sheet name="撥補表" sheetId="2" r:id="rId2"/>
    <sheet name="現金流量" sheetId="3" r:id="rId3"/>
    <sheet name="資產" sheetId="4" r:id="rId4"/>
    <sheet name="負債" sheetId="5" r:id="rId5"/>
    <sheet name="收繳給付" sheetId="6" r:id="rId6"/>
    <sheet name="投資業務收入明細表" sheetId="7" r:id="rId7"/>
    <sheet name="兌換賸餘明細表" sheetId="8" r:id="rId8"/>
    <sheet name="手續費收入明細表" sheetId="9" r:id="rId9"/>
    <sheet name="存款利息收入明細表" sheetId="10" r:id="rId10"/>
    <sheet name="其他利息收入明細表" sheetId="11" r:id="rId11"/>
    <sheet name="雜項業務收入" sheetId="12" r:id="rId12"/>
    <sheet name="滯納金收入" sheetId="13" r:id="rId13"/>
    <sheet name="雜項收入" sheetId="14" r:id="rId14"/>
    <sheet name="支出明細表" sheetId="15" r:id="rId15"/>
    <sheet name="銀行存款" sheetId="16" r:id="rId16"/>
    <sheet name="公允價值-流動" sheetId="17" r:id="rId17"/>
    <sheet name="公允價值評價-流動" sheetId="18" r:id="rId18"/>
    <sheet name="持有至到期-流動" sheetId="19" r:id="rId19"/>
    <sheet name="委託經營" sheetId="20" r:id="rId20"/>
    <sheet name="委託經營評價" sheetId="21" r:id="rId21"/>
    <sheet name="其他金融資產-流" sheetId="22" r:id="rId22"/>
    <sheet name="應收退休金" sheetId="23" r:id="rId23"/>
    <sheet name="應收收益" sheetId="24" r:id="rId24"/>
    <sheet name="應收利息" sheetId="25" r:id="rId25"/>
    <sheet name="其他應收款明細表" sheetId="26" r:id="rId26"/>
    <sheet name="其他預付款" sheetId="27" r:id="rId27"/>
    <sheet name="公允價值-非流動" sheetId="28" r:id="rId28"/>
    <sheet name="公允價值評價-非流動" sheetId="29" r:id="rId29"/>
    <sheet name="持有至到期日非流動" sheetId="30" r:id="rId30"/>
    <sheet name="其他金融資產-非流動" sheetId="31" r:id="rId31"/>
    <sheet name="定期存款附表" sheetId="32" r:id="rId32"/>
    <sheet name="電腦軟體" sheetId="33" r:id="rId33"/>
    <sheet name="催收款項" sheetId="34" r:id="rId34"/>
    <sheet name="備抵呆帳-催收款項" sheetId="35" r:id="rId35"/>
    <sheet name="暫付及待結轉帳項" sheetId="36" r:id="rId36"/>
    <sheet name="應付費用" sheetId="37" r:id="rId37"/>
    <sheet name="其他應付款" sheetId="38" r:id="rId38"/>
    <sheet name="預收退休金" sheetId="39" r:id="rId39"/>
    <sheet name="其他預收款" sheetId="40" r:id="rId40"/>
    <sheet name="勞工退休基金-本金" sheetId="41" r:id="rId41"/>
    <sheet name="勞工退休基金-收益" sheetId="42" r:id="rId42"/>
    <sheet name="運用表" sheetId="43" r:id="rId43"/>
    <sheet name="委-收支表" sheetId="44" r:id="rId44"/>
    <sheet name="委-經理費" sheetId="45" r:id="rId45"/>
    <sheet name="資產-委" sheetId="46" r:id="rId46"/>
    <sheet name="負債-委" sheetId="47" r:id="rId47"/>
    <sheet name="遠匯" sheetId="48" r:id="rId48"/>
    <sheet name="期貨" sheetId="49" r:id="rId49"/>
    <sheet name="交換" sheetId="50" r:id="rId50"/>
    <sheet name="選擇權" sheetId="51" r:id="rId51"/>
  </sheets>
  <externalReferences>
    <externalReference r:id="rId54"/>
    <externalReference r:id="rId55"/>
  </externalReferences>
  <definedNames>
    <definedName name="__123Graph_E" localSheetId="49" hidden="1">'[1]LBS4'!#REF!</definedName>
    <definedName name="__123Graph_E" localSheetId="6" hidden="1">'[2]LBS4'!#REF!</definedName>
    <definedName name="__123Graph_E" localSheetId="10" hidden="1">'[2]LBS4'!#REF!</definedName>
    <definedName name="__123Graph_E" localSheetId="30" hidden="1">'[2]LBS4'!#REF!</definedName>
    <definedName name="__123Graph_E" localSheetId="21" hidden="1">'[2]LBS4'!#REF!</definedName>
    <definedName name="__123Graph_E" localSheetId="39" hidden="1">'[2]LBS4'!#REF!</definedName>
    <definedName name="__123Graph_E" localSheetId="44" hidden="1">'[1]LBS4'!#REF!</definedName>
    <definedName name="__123Graph_E" localSheetId="31" hidden="1">'[1]LBS4'!#REF!</definedName>
    <definedName name="__123Graph_E" localSheetId="46" hidden="1">'[2]LBS4'!#REF!</definedName>
    <definedName name="__123Graph_E" localSheetId="2" hidden="1">'[2]LBS4'!#REF!</definedName>
    <definedName name="__123Graph_E" localSheetId="48" hidden="1">'[2]LBS4'!#REF!</definedName>
    <definedName name="__123Graph_E" localSheetId="45" hidden="1">'[2]LBS4'!#REF!</definedName>
    <definedName name="__123Graph_E" localSheetId="47" hidden="1">'[2]LBS4'!#REF!</definedName>
    <definedName name="__123Graph_E" localSheetId="35" hidden="1">'[2]LBS4'!#REF!</definedName>
    <definedName name="__123Graph_E" hidden="1">'[2]LBS4'!#REF!</definedName>
    <definedName name="_Regression_Int" localSheetId="0" hidden="1">1</definedName>
    <definedName name="_Regression_Int" localSheetId="5" hidden="1">1</definedName>
    <definedName name="_Regression_Int" localSheetId="4" hidden="1">1</definedName>
    <definedName name="_Regression_Int" localSheetId="46" hidden="1">1</definedName>
    <definedName name="_Regression_Int" localSheetId="3" hidden="1">1</definedName>
    <definedName name="_Regression_Int" localSheetId="45" hidden="1">1</definedName>
    <definedName name="_Regression_Int" localSheetId="42" hidden="1">1</definedName>
    <definedName name="_Regression_Int" localSheetId="1" hidden="1">1</definedName>
    <definedName name="_xlnm.Print_Area" localSheetId="27">'公允價值-非流動'!$A$1:$C$37</definedName>
    <definedName name="_xlnm.Print_Area" localSheetId="16">'公允價值-流動'!$A$1:$C$40</definedName>
    <definedName name="_xlnm.Print_Area" localSheetId="28">'公允價值評價-非流動'!$A$1:$C$35</definedName>
    <definedName name="_xlnm.Print_Area" localSheetId="17">'公允價值評價-流動'!$A$1:$C$42</definedName>
    <definedName name="_xlnm.Print_Area" localSheetId="8">'手續費收入明細表'!$A$1:$F$30</definedName>
    <definedName name="_xlnm.Print_Area" localSheetId="14">'支出明細表'!$A$1:$F$50</definedName>
    <definedName name="_xlnm.Print_Area" localSheetId="49">'交換'!$A$1:$C$32</definedName>
    <definedName name="_xlnm.Print_Area" localSheetId="9">'存款利息收入明細表'!$A$1:$F$35</definedName>
    <definedName name="_xlnm.Print_Area" localSheetId="0">'收支表'!$A$1:$I$25</definedName>
    <definedName name="_xlnm.Print_Area" localSheetId="5">'收繳給付'!$A$1:$E$17</definedName>
    <definedName name="_xlnm.Print_Area" localSheetId="7">'兌換賸餘明細表'!$A$1:$G$36</definedName>
    <definedName name="_xlnm.Print_Area" localSheetId="10">'其他利息收入明細表'!$A$1:$F$30</definedName>
    <definedName name="_xlnm.Print_Area" localSheetId="30">'其他金融資產-非流動'!$A$1:$C$34</definedName>
    <definedName name="_xlnm.Print_Area" localSheetId="21">'其他金融資產-流'!$A$1:$C$43</definedName>
    <definedName name="_xlnm.Print_Area" localSheetId="39">'其他預收款'!$A$1:$C$34</definedName>
    <definedName name="_xlnm.Print_Area" localSheetId="37">'其他應付款'!$A$1:$C$34</definedName>
    <definedName name="_xlnm.Print_Area" localSheetId="25">'其他應收款明細表'!$A$1:$C$35</definedName>
    <definedName name="_xlnm.Print_Area" localSheetId="43">'委-收支表'!$A$1:$C$56</definedName>
    <definedName name="_xlnm.Print_Area" localSheetId="19">'委託經營'!$A$1:$C$45</definedName>
    <definedName name="_xlnm.Print_Area" localSheetId="20">'委託經營評價'!$A$1:$C$39</definedName>
    <definedName name="_xlnm.Print_Area" localSheetId="44">'委-經理費'!$A$1:$B$53</definedName>
    <definedName name="_xlnm.Print_Area" localSheetId="31">'定期存款附表'!$A$2:$H$37</definedName>
    <definedName name="_xlnm.Print_Area" localSheetId="29">'持有至到期日非流動'!$A$1:$C$32</definedName>
    <definedName name="_xlnm.Print_Area" localSheetId="18">'持有至到期-流動'!$A$1:$C$32</definedName>
    <definedName name="_xlnm.Print_Area" localSheetId="4">'負債'!$A$1:$G$28</definedName>
    <definedName name="_xlnm.Print_Area" localSheetId="2">'現金流量'!$A$1:$F$44</definedName>
    <definedName name="_xlnm.Print_Area" localSheetId="34">'備抵呆帳-催收款項'!$A$1:$C$33</definedName>
    <definedName name="_xlnm.Print_Area" localSheetId="40">'勞工退休基金-本金'!$A$1:$C$32</definedName>
    <definedName name="_xlnm.Print_Area" localSheetId="41">'勞工退休基金-收益'!$A$1:$C$32</definedName>
    <definedName name="_xlnm.Print_Area" localSheetId="48">'期貨'!$A$1:$C$31</definedName>
    <definedName name="_xlnm.Print_Area" localSheetId="33">'催收款項'!$A$1:$C$33</definedName>
    <definedName name="_xlnm.Print_Area" localSheetId="3">'資產'!$A$1:$G$46</definedName>
    <definedName name="_xlnm.Print_Area" localSheetId="42">'運用表'!$A$1:$E$17</definedName>
    <definedName name="_xlnm.Print_Area" localSheetId="38">'預收退休金'!$A$1:$C$34</definedName>
    <definedName name="_xlnm.Print_Area" localSheetId="12">'滯納金收入'!$A$1:$F$35</definedName>
    <definedName name="_xlnm.Print_Area" localSheetId="47">'遠匯'!$A$1:$F$32</definedName>
    <definedName name="_xlnm.Print_Area" localSheetId="15">'銀行存款'!$A$1:$C$38</definedName>
    <definedName name="_xlnm.Print_Area" localSheetId="1">'撥補表'!$A$1:$I$34</definedName>
    <definedName name="_xlnm.Print_Area" localSheetId="35">'暫付及待結轉帳項'!$A$1:$C$33</definedName>
    <definedName name="_xlnm.Print_Area" localSheetId="50">'選擇權'!$A$1:$C$32</definedName>
    <definedName name="_xlnm.Print_Area" localSheetId="36">'應付費用'!$A$1:$C$32</definedName>
    <definedName name="_xlnm.Print_Area" localSheetId="23">'應收收益'!$A$1:$C$32</definedName>
    <definedName name="_xlnm.Print_Area" localSheetId="24">'應收利息'!$A$1:$C$34</definedName>
    <definedName name="_xlnm.Print_Area" localSheetId="22">'應收退休金'!$A$1:$C$34</definedName>
    <definedName name="Print_Area_MI" localSheetId="0">'收支表'!$A$1:$I$32</definedName>
    <definedName name="Print_Area_MI" localSheetId="5">'收繳給付'!$A$1:$E$28</definedName>
    <definedName name="Print_Area_MI" localSheetId="4">'負債'!$A$1:$G$8</definedName>
    <definedName name="Print_Area_MI" localSheetId="46">'負債-委'!$A$1:$G$8</definedName>
    <definedName name="Print_Area_MI" localSheetId="3">'資產'!$A$1:$G$43</definedName>
    <definedName name="Print_Area_MI" localSheetId="45">'資產-委'!$A$1:$G$34</definedName>
    <definedName name="Print_Area_MI" localSheetId="42">'運用表'!$A$1:$E$17</definedName>
    <definedName name="Print_Area_MI" localSheetId="1">'撥補表'!$A$1:$H$42</definedName>
    <definedName name="_xlnm.Print_Titles" localSheetId="6">'投資業務收入明細表'!$1:$6</definedName>
    <definedName name="T3_" localSheetId="39">#REF!</definedName>
    <definedName name="T3_" localSheetId="46">#REF!</definedName>
    <definedName name="T3_" localSheetId="45">#REF!</definedName>
    <definedName name="T3_" localSheetId="35">#REF!</definedName>
    <definedName name="T3_">#REF!</definedName>
    <definedName name="T5_" localSheetId="4">'負債'!#REF!</definedName>
    <definedName name="T5_" localSheetId="46">'負債-委'!#REF!</definedName>
    <definedName name="T5_" localSheetId="3">'資產'!$A$14</definedName>
    <definedName name="T5_" localSheetId="45">'資產-委'!$A$20</definedName>
    <definedName name="T5_">#N/A</definedName>
    <definedName name="TI" localSheetId="39">#REF!</definedName>
    <definedName name="TI" localSheetId="46">#REF!</definedName>
    <definedName name="TI" localSheetId="45">#REF!</definedName>
    <definedName name="TI" localSheetId="35">#REF!</definedName>
    <definedName name="TI">#REF!</definedName>
    <definedName name="TT">#N/A</definedName>
  </definedNames>
  <calcPr fullCalcOnLoad="1"/>
</workbook>
</file>

<file path=xl/sharedStrings.xml><?xml version="1.0" encoding="utf-8"?>
<sst xmlns="http://schemas.openxmlformats.org/spreadsheetml/2006/main" count="1154" uniqueCount="852">
  <si>
    <t>%</t>
  </si>
  <si>
    <t>資產</t>
  </si>
  <si>
    <t>負債</t>
  </si>
  <si>
    <t xml:space="preserve">       </t>
  </si>
  <si>
    <t xml:space="preserve"> 上年底結存數額</t>
  </si>
  <si>
    <t xml:space="preserve"> 本年度增加數</t>
  </si>
  <si>
    <t xml:space="preserve"> 本年度減少數</t>
  </si>
  <si>
    <t xml:space="preserve"> 本年底結存數額</t>
  </si>
  <si>
    <t xml:space="preserve">  合              計</t>
  </si>
  <si>
    <t xml:space="preserve">  資         產</t>
  </si>
  <si>
    <t>比較增減(-)</t>
  </si>
  <si>
    <t xml:space="preserve">    </t>
  </si>
  <si>
    <t xml:space="preserve">      單位:新臺幣元</t>
  </si>
  <si>
    <t xml:space="preserve">          單位:新臺幣元</t>
  </si>
  <si>
    <t xml:space="preserve">  滯納金收入</t>
  </si>
  <si>
    <t>勞工退休基金(新制)</t>
  </si>
  <si>
    <t>支出明細表</t>
  </si>
  <si>
    <t>金    額</t>
  </si>
  <si>
    <t>說      明</t>
  </si>
  <si>
    <t>委託經營資產評價調整明細表</t>
  </si>
  <si>
    <t>其他應付款明細表</t>
  </si>
  <si>
    <t>勞工退休基金(新制)</t>
  </si>
  <si>
    <t xml:space="preserve"> 勞工退休基金(新制)</t>
  </si>
  <si>
    <t xml:space="preserve"> </t>
  </si>
  <si>
    <t>銀行存款－活儲存款</t>
  </si>
  <si>
    <t>科    目</t>
  </si>
  <si>
    <t>委託經營資產－國內</t>
  </si>
  <si>
    <t>委託經營資產－國外</t>
  </si>
  <si>
    <t>委託經營資產評價調整－國外</t>
  </si>
  <si>
    <t>應收利息－銀行存款</t>
  </si>
  <si>
    <t>應付費用－手續費</t>
  </si>
  <si>
    <t>單位:新臺幣元</t>
  </si>
  <si>
    <t xml:space="preserve">    應收收益－股利－國外</t>
  </si>
  <si>
    <t xml:space="preserve">    應收利息－銀行存款－國內</t>
  </si>
  <si>
    <t xml:space="preserve">    應收利息－銀行存款－國外</t>
  </si>
  <si>
    <t xml:space="preserve">    應收利息－投資有價證券－國內</t>
  </si>
  <si>
    <t xml:space="preserve">    應收利息－投資有價證券－國外</t>
  </si>
  <si>
    <t xml:space="preserve">    其他應收款－其他－國內</t>
  </si>
  <si>
    <t xml:space="preserve">    應付費用－手續費－國內</t>
  </si>
  <si>
    <t xml:space="preserve">    其他應付款－其他－國內</t>
  </si>
  <si>
    <t>摘    要</t>
  </si>
  <si>
    <t>合    計</t>
  </si>
  <si>
    <t>玉山商業銀行</t>
  </si>
  <si>
    <t xml:space="preserve">    應付費用－手續費－國外</t>
  </si>
  <si>
    <t>摘                   要</t>
  </si>
  <si>
    <t xml:space="preserve"> 金           額　</t>
  </si>
  <si>
    <t>二、國內債務證券</t>
  </si>
  <si>
    <t xml:space="preserve"> 金            額</t>
  </si>
  <si>
    <t>其他應付款－代收稅款</t>
  </si>
  <si>
    <t>一、銀行存款</t>
  </si>
  <si>
    <t>四、國外債務證券</t>
  </si>
  <si>
    <t>應收收益明細表</t>
  </si>
  <si>
    <t>應收利息明細表</t>
  </si>
  <si>
    <t>未到期遠期外匯明細表</t>
  </si>
  <si>
    <t>金額
(2)</t>
  </si>
  <si>
    <t>本年度決算數</t>
  </si>
  <si>
    <t>金額
(3)=(2)-(1)</t>
  </si>
  <si>
    <t>%
(4)=(3)/(1)*100</t>
  </si>
  <si>
    <t>金額</t>
  </si>
  <si>
    <t xml:space="preserve"> 科         目</t>
  </si>
  <si>
    <t>上年度決算數</t>
  </si>
  <si>
    <t>金額
(1)</t>
  </si>
  <si>
    <t>總收入</t>
  </si>
  <si>
    <t>總支出</t>
  </si>
  <si>
    <t xml:space="preserve">        單位:新臺幣元</t>
  </si>
  <si>
    <t>本年度決算數
(1)</t>
  </si>
  <si>
    <t>上年度決算數
(2)</t>
  </si>
  <si>
    <t>項  目</t>
  </si>
  <si>
    <t>基金收繳</t>
  </si>
  <si>
    <t>基金給付</t>
  </si>
  <si>
    <t>基金收繳給付淨額</t>
  </si>
  <si>
    <t>金額
(3)=(1)-(2)</t>
  </si>
  <si>
    <t xml:space="preserve">  退休金給付</t>
  </si>
  <si>
    <t>賸餘之部</t>
  </si>
  <si>
    <t>分配之部</t>
  </si>
  <si>
    <t xml:space="preserve">    以滯納金補足收益數</t>
  </si>
  <si>
    <t>未分配賸餘</t>
  </si>
  <si>
    <t xml:space="preserve">             單位:新臺幣元</t>
  </si>
  <si>
    <t xml:space="preserve">  科         目</t>
  </si>
  <si>
    <t xml:space="preserve">   比  較  增  減 (-)</t>
  </si>
  <si>
    <t xml:space="preserve">   本 年 度 決 算 數
(1)</t>
  </si>
  <si>
    <t xml:space="preserve">   上 年 度 決 算 數
(2)</t>
  </si>
  <si>
    <t>金    額
(3)=(1)-(2)</t>
  </si>
  <si>
    <t xml:space="preserve"> 單位:新臺幣元</t>
  </si>
  <si>
    <t xml:space="preserve"> 基  金  之  運  用  項  目</t>
  </si>
  <si>
    <r>
      <t>三、國內權益證券</t>
    </r>
  </si>
  <si>
    <t>未沖銷部位期貨明細表</t>
  </si>
  <si>
    <t xml:space="preserve">       單位:新臺幣元</t>
  </si>
  <si>
    <t>合     計</t>
  </si>
  <si>
    <t xml:space="preserve">    銀行存款－活儲存款－臺灣銀行</t>
  </si>
  <si>
    <t>委託經營資產明細表</t>
  </si>
  <si>
    <t xml:space="preserve"> </t>
  </si>
  <si>
    <t>應收收益－股利</t>
  </si>
  <si>
    <t>應收利息－投資有價證券</t>
  </si>
  <si>
    <t>科    目</t>
  </si>
  <si>
    <t>金    額</t>
  </si>
  <si>
    <t>說      明</t>
  </si>
  <si>
    <t>應付費用明細表</t>
  </si>
  <si>
    <t xml:space="preserve">    其他應付款－代收稅款－國內</t>
  </si>
  <si>
    <t>其他應付款－其他</t>
  </si>
  <si>
    <t>勞工退休基金-本金明細表</t>
  </si>
  <si>
    <t>勞工退休基金－本金</t>
  </si>
  <si>
    <t>勞工退休基金-收益明細表</t>
  </si>
  <si>
    <t>買入期貨契約價值</t>
  </si>
  <si>
    <t>賣出期貨契約價值</t>
  </si>
  <si>
    <t xml:space="preserve">         </t>
  </si>
  <si>
    <t xml:space="preserve">                                      </t>
  </si>
  <si>
    <t>USD</t>
  </si>
  <si>
    <t>說        明</t>
  </si>
  <si>
    <t>其他應付款－逾期未兌支票</t>
  </si>
  <si>
    <t xml:space="preserve">    其他應付款－逾期未兌支票</t>
  </si>
  <si>
    <t>總支出</t>
  </si>
  <si>
    <t>科    目</t>
  </si>
  <si>
    <t>說        明</t>
  </si>
  <si>
    <t>本  年  度
決  算  數
(2)</t>
  </si>
  <si>
    <t>比較增減(-)</t>
  </si>
  <si>
    <t>金   額
(3)=(2)-(1)</t>
  </si>
  <si>
    <t>%
(4)=(3)/(1)*100</t>
  </si>
  <si>
    <t>本  年  度
決  算  數
(2)</t>
  </si>
  <si>
    <t>比較增減(-)</t>
  </si>
  <si>
    <t>金   額
(3)=(2)-(1)</t>
  </si>
  <si>
    <t>比較增減(-)</t>
  </si>
  <si>
    <t>合    計</t>
  </si>
  <si>
    <t>滯納金收入</t>
  </si>
  <si>
    <r>
      <t xml:space="preserve">%
</t>
    </r>
    <r>
      <rPr>
        <sz val="10"/>
        <rFont val="標楷體"/>
        <family val="4"/>
      </rPr>
      <t>(4)=(3)/(1)*100</t>
    </r>
  </si>
  <si>
    <t xml:space="preserve"> 項             目</t>
  </si>
  <si>
    <t>%</t>
  </si>
  <si>
    <t>%
(4)=(3)/(2)
*100</t>
  </si>
  <si>
    <t>%
(4)=(3)/(2)
*100</t>
  </si>
  <si>
    <t xml:space="preserve">  資產合計</t>
  </si>
  <si>
    <t>銀行存款明細表</t>
  </si>
  <si>
    <t>持有至到期日金融資產-非流動明細表</t>
  </si>
  <si>
    <t>催收款項明細表</t>
  </si>
  <si>
    <t>銀行存款－支票存款</t>
  </si>
  <si>
    <t xml:space="preserve">    銀行存款－支票存款－臺灣銀行</t>
  </si>
  <si>
    <t xml:space="preserve">    銀行存款－活儲存款-外幣JP摩根銀行</t>
  </si>
  <si>
    <t>銀行存款－勞保局</t>
  </si>
  <si>
    <t>科     目</t>
  </si>
  <si>
    <t>科    目</t>
  </si>
  <si>
    <t>金    額</t>
  </si>
  <si>
    <t>說  明</t>
  </si>
  <si>
    <t>合     計</t>
  </si>
  <si>
    <t>說 明</t>
  </si>
  <si>
    <t>說      明</t>
  </si>
  <si>
    <t>持有至到期日金融資產－流動－債券</t>
  </si>
  <si>
    <t xml:space="preserve">    持有至到期日金融資產－流動－債券－國內</t>
  </si>
  <si>
    <t>持有至到期日金融資產－流動－短期票券</t>
  </si>
  <si>
    <t xml:space="preserve">    持有至到期日金融資產－流動－短期票券－國內</t>
  </si>
  <si>
    <t>說  明</t>
  </si>
  <si>
    <t>說明</t>
  </si>
  <si>
    <t>持有至到期日金融資產－非流動－債券</t>
  </si>
  <si>
    <t xml:space="preserve">    持有至到期日金融資產－非流動－債券－國內</t>
  </si>
  <si>
    <t xml:space="preserve">    持有至到期日金融資產－非流動－債券－國外</t>
  </si>
  <si>
    <t>催收款項</t>
  </si>
  <si>
    <t xml:space="preserve">    催收款項－滯納金</t>
  </si>
  <si>
    <t>合     計</t>
  </si>
  <si>
    <t>摘    要</t>
  </si>
  <si>
    <t>名 目 本 金</t>
  </si>
  <si>
    <t>折合新台幣金額</t>
  </si>
  <si>
    <t>國外自行運用</t>
  </si>
  <si>
    <t>USD</t>
  </si>
  <si>
    <t>國外委託經營</t>
  </si>
  <si>
    <t xml:space="preserve">     合                  計</t>
  </si>
  <si>
    <t>NTD</t>
  </si>
  <si>
    <t>註：國外委託經營係以各幣別折算為美金表達。</t>
  </si>
  <si>
    <t xml:space="preserve">  負債合計</t>
  </si>
  <si>
    <t xml:space="preserve">  投資損失－委託經營－國內</t>
  </si>
  <si>
    <t xml:space="preserve">  投資損失－委託經營－國外</t>
  </si>
  <si>
    <t xml:space="preserve">  投資評價損失－受益憑證－國內</t>
  </si>
  <si>
    <t xml:space="preserve">  投資評價損失－受益憑證－國外</t>
  </si>
  <si>
    <t xml:space="preserve">  投資評價損失－債券－國內</t>
  </si>
  <si>
    <t xml:space="preserve">  投資評價損失－委託經營－國內</t>
  </si>
  <si>
    <t xml:space="preserve">  投資評價損失－委託經營－國外</t>
  </si>
  <si>
    <t xml:space="preserve">  投資評價損失－換匯契約－國外</t>
  </si>
  <si>
    <t>單位：新臺幣元</t>
  </si>
  <si>
    <t>單位：新臺幣元</t>
  </si>
  <si>
    <t xml:space="preserve">   賸餘撥充基金數</t>
  </si>
  <si>
    <t xml:space="preserve">  手續費收入</t>
  </si>
  <si>
    <t xml:space="preserve">    銀行存款－活儲存款-外幣中國信託銀行</t>
  </si>
  <si>
    <t>手續費收入</t>
  </si>
  <si>
    <t>國外委託經營</t>
  </si>
  <si>
    <t xml:space="preserve">    銀行存款－活儲存款－玉山銀行</t>
  </si>
  <si>
    <t xml:space="preserve">    持有至到期日金融資產－流動－債券－國外</t>
  </si>
  <si>
    <t>委託經營經理費彙計表</t>
  </si>
  <si>
    <t xml:space="preserve">    利率交換合約資產名目金額</t>
  </si>
  <si>
    <t xml:space="preserve">    利率交換合約負債名目金額</t>
  </si>
  <si>
    <t>本年度預算數</t>
  </si>
  <si>
    <t>本  年  度
預 算 數
(1)</t>
  </si>
  <si>
    <t xml:space="preserve">  投資損失－股票－國內</t>
  </si>
  <si>
    <t xml:space="preserve">  投資評價損失－股票－國內</t>
  </si>
  <si>
    <t>委託經營資產評價調整－國內</t>
  </si>
  <si>
    <t>勞工退休基金(新制)</t>
  </si>
  <si>
    <t>收支餘絀明細表（委託經營）</t>
  </si>
  <si>
    <t>單位：新台幣元</t>
  </si>
  <si>
    <t>科          目</t>
  </si>
  <si>
    <t>收  支  金  額　</t>
  </si>
  <si>
    <t xml:space="preserve">   備         註</t>
  </si>
  <si>
    <t>總收入</t>
  </si>
  <si>
    <t>手續費收入</t>
  </si>
  <si>
    <t>借券</t>
  </si>
  <si>
    <t>總支出</t>
  </si>
  <si>
    <t>1.
2.</t>
  </si>
  <si>
    <t>係國外代操借券手續費收入。</t>
  </si>
  <si>
    <t>其他預付款</t>
  </si>
  <si>
    <t xml:space="preserve">    其他預付款－預付投資款－國外</t>
  </si>
  <si>
    <t>其他預付款明細表</t>
  </si>
  <si>
    <t xml:space="preserve">  投資損失－受益憑證－國外</t>
  </si>
  <si>
    <t>備抵呆帳－催收款項</t>
  </si>
  <si>
    <t xml:space="preserve">    其他應付款－買入證券－國內</t>
  </si>
  <si>
    <t>其他應付款－買入證券</t>
  </si>
  <si>
    <t>應收利息－其他</t>
  </si>
  <si>
    <t xml:space="preserve">    應收利息－其他－國內</t>
  </si>
  <si>
    <t>勞工退休基金(新制)</t>
  </si>
  <si>
    <t>單位：新臺幣元</t>
  </si>
  <si>
    <t>科    目</t>
  </si>
  <si>
    <t>本  年  度
預 算 數
(1)</t>
  </si>
  <si>
    <t>本  年  度
決  算  數
(2)</t>
  </si>
  <si>
    <t>比較增減(-)</t>
  </si>
  <si>
    <t>說        明</t>
  </si>
  <si>
    <t>金   額
(3)=(2)-(1)</t>
  </si>
  <si>
    <t>%
(4)=(3)/(1)*100</t>
  </si>
  <si>
    <t>合    計</t>
  </si>
  <si>
    <t>係依決算法第7條規定各項應收款、應付款、保留數準備，於其年度終了屆滿4年，而仍未能實現者免予編列數。</t>
  </si>
  <si>
    <t xml:space="preserve">  手續費費用－攤銷電腦軟體－國內</t>
  </si>
  <si>
    <t xml:space="preserve">  投資損失－債券－國外</t>
  </si>
  <si>
    <t xml:space="preserve">  投資評價損失－一般特別股－國內</t>
  </si>
  <si>
    <t>註：</t>
  </si>
  <si>
    <t xml:space="preserve">    累積餘絀</t>
  </si>
  <si>
    <t>摘                                  要</t>
  </si>
  <si>
    <t xml:space="preserve"> 註：國內委託經營係以權益證券投資為主，運用項目歸屬於國內權益證券；國外委託經營則依其為債券型、</t>
  </si>
  <si>
    <t xml:space="preserve">     股票型或另類型委託，運用項目分別歸屬為國外債務證券、國外權益證券或另類投資。</t>
  </si>
  <si>
    <t>勞工退休基金(新制)</t>
  </si>
  <si>
    <t xml:space="preserve">       單位:新臺幣元</t>
  </si>
  <si>
    <t>摘                                  要</t>
  </si>
  <si>
    <t>說      明</t>
  </si>
  <si>
    <t>國外委託經營</t>
  </si>
  <si>
    <t xml:space="preserve">         </t>
  </si>
  <si>
    <t xml:space="preserve">    其他預付款－預付投資款－國內</t>
  </si>
  <si>
    <t xml:space="preserve">  手續費費用－委託經營評選費用－國外</t>
  </si>
  <si>
    <t xml:space="preserve">  手續費費用－律師及顧問費－國外</t>
  </si>
  <si>
    <t xml:space="preserve">  手續費費用－國外委託經營實地訪查等費用－企稽</t>
  </si>
  <si>
    <t xml:space="preserve">  手續費費用－權利使用費－風控</t>
  </si>
  <si>
    <t xml:space="preserve">  手續費費用－資訊系統委外服務費－風控</t>
  </si>
  <si>
    <t xml:space="preserve">      2.委託經營部位，依本基金會計制度及委託、保管契約規定，其相關費用係由委託經營資產逕扣。</t>
  </si>
  <si>
    <t xml:space="preserve">    銀行存款－活儲存款－合作金庫銀行東門分行</t>
  </si>
  <si>
    <t xml:space="preserve">    銀行存款－活儲存款－彰化銀行東門分行</t>
  </si>
  <si>
    <t xml:space="preserve">    銀行存款－活儲存款-外幣台北富邦銀行</t>
  </si>
  <si>
    <t>其他應收款－其他</t>
  </si>
  <si>
    <t>未到期選擇權明細表</t>
  </si>
  <si>
    <t>短絀之部</t>
  </si>
  <si>
    <t xml:space="preserve">  本期短絀</t>
  </si>
  <si>
    <t xml:space="preserve">  前期待填補短絀</t>
  </si>
  <si>
    <t>填補(分配)之部</t>
  </si>
  <si>
    <t xml:space="preserve">   短絀折減基金數</t>
  </si>
  <si>
    <t>待填補之短絀</t>
  </si>
  <si>
    <t>主要係營運量增加及積極與交易對手議價，並部分搭配以小額拆單方式承作，提升存款與票券收益，致利息收入實際數高於預算數。</t>
  </si>
  <si>
    <t xml:space="preserve">  前期未分配賸餘</t>
  </si>
  <si>
    <t xml:space="preserve">  會計政策變動及前期錯誤
  更正累積影響數</t>
  </si>
  <si>
    <t xml:space="preserve">  呆帳</t>
  </si>
  <si>
    <t xml:space="preserve">  雜項費用</t>
  </si>
  <si>
    <t>備註：本表所列投資業務收入(含投資利益、投資評價利益)、投資業務成本(含投資損失、投資評價損失)、與兌換賸餘及兌換短</t>
  </si>
  <si>
    <t xml:space="preserve">      絀等相對科目，平時採總額入帳，年終則採淨額列示。</t>
  </si>
  <si>
    <t xml:space="preserve">    業務外賸餘(註1)</t>
  </si>
  <si>
    <t>淨值</t>
  </si>
  <si>
    <t>透過餘絀按公允價值衡量之金融資產-流動明細表</t>
  </si>
  <si>
    <t xml:space="preserve">    透過餘絀按公允價值衡量之金融資產－流動－股票－國內</t>
  </si>
  <si>
    <t>透過餘絀按公允價值衡量之金融資產－流動－借券</t>
  </si>
  <si>
    <t>透過餘絀按公允價值衡量之金融資產－流動－受益憑證</t>
  </si>
  <si>
    <t xml:space="preserve">    透過餘絀按公允價值衡量之金融資產－流動－受益憑證－國外</t>
  </si>
  <si>
    <t>透過餘絀按公允價值衡量之金融資產－流動－特別股</t>
  </si>
  <si>
    <t xml:space="preserve">    透過餘絀按公允價值衡量之金融資產－流動－特別股－一般特別股－國內</t>
  </si>
  <si>
    <t>透過餘絀按公允價值衡量之金融資產－流動－股權連結商品</t>
  </si>
  <si>
    <t xml:space="preserve">    透過餘絀按公允價值衡量之金融資產－流動－特別股－股權連結商品－國內</t>
  </si>
  <si>
    <t>透過餘絀按公允價值衡量之金融資產評價調整-流動明細表</t>
  </si>
  <si>
    <t>透過餘絀按公允價值衡量之金融資產評價調整－流動－股票</t>
  </si>
  <si>
    <t xml:space="preserve">    透過餘絀按公允價值衡量之金融資產評價調整－流動－股票－國內</t>
  </si>
  <si>
    <t>透過餘絀按公允價值衡量之金融資產評價調整－流動－借券</t>
  </si>
  <si>
    <t>透過餘絀按公允價值衡量之金融資產評價調整－流動－受益憑證</t>
  </si>
  <si>
    <t xml:space="preserve">    透過餘絀按公允價值衡量之金融資產評價調整－流動－受益憑證－國內</t>
  </si>
  <si>
    <t xml:space="preserve">    透過餘絀按公允價值衡量之金融資產評價調整－流動－受益憑證－國外</t>
  </si>
  <si>
    <t>透過餘絀按公允價值衡量之金融資產評價調整－流動－換匯契約</t>
  </si>
  <si>
    <t xml:space="preserve">    透過餘絀按公允價值衡量之金融資產評價調整－流動－換匯契約－國外</t>
  </si>
  <si>
    <t>透過餘絀按公允價值衡量之金融資產評價調整－流動－特別股</t>
  </si>
  <si>
    <t>透過餘絀按公允價值衡量之金融資產評價調整－流動－股權連結商品</t>
  </si>
  <si>
    <t xml:space="preserve">    透過餘絀按公允價值衡量之金融資產評價調整－流動－股權連結商品－國內</t>
  </si>
  <si>
    <t>透過餘絀按公允價值衡量之金融資產－流動－股票</t>
  </si>
  <si>
    <t>透過餘絀按公允價值衡量之金融資產-非流動明細表</t>
  </si>
  <si>
    <t>透過餘絀按公允價值衡量之金融資產－非流動－債券</t>
  </si>
  <si>
    <t>透過餘絀按公允價值衡量之金融資產－非流動－受益憑證</t>
  </si>
  <si>
    <t>透過餘絀按公允價值衡量之金融資產評價調整－非流動－債券</t>
  </si>
  <si>
    <t>透過餘絀按公允價值衡量之金融資產評價調整-非流動明細表</t>
  </si>
  <si>
    <t xml:space="preserve">    透過餘絀按公允價值衡量之金融資產評價調整－非流動－債券－國內</t>
  </si>
  <si>
    <t>持有至到期日金融資產-流動明細表</t>
  </si>
  <si>
    <t>其他金融資產－流動－附賣回有價證券投資－債券</t>
  </si>
  <si>
    <t>其他金融資產－流動－定期存款</t>
  </si>
  <si>
    <t>其他金融資產－非流動－定期存款</t>
  </si>
  <si>
    <t>存款利息收入－銀行存款利息收入－活儲－國內</t>
  </si>
  <si>
    <t>存款利息收入－銀行存款利息收入－活儲－國外</t>
  </si>
  <si>
    <t>存款利息收入－銀行存款利息收入－定存－國內</t>
  </si>
  <si>
    <t xml:space="preserve">  存款利息收入－銀行存款利息收入－活儲</t>
  </si>
  <si>
    <t xml:space="preserve">  存款利息收入－銀行存款利息收入－定存</t>
  </si>
  <si>
    <t>存款利息收入－銀行存款利息收入－定存－國外</t>
  </si>
  <si>
    <t>投資業務收入</t>
  </si>
  <si>
    <t>五、國外權益證券(註)</t>
  </si>
  <si>
    <t>六、另類投資(註)</t>
  </si>
  <si>
    <t xml:space="preserve">       銀行存款</t>
  </si>
  <si>
    <t xml:space="preserve">       -流動</t>
  </si>
  <si>
    <t xml:space="preserve">       透過餘絀按公允價值衡量之金融資產</t>
  </si>
  <si>
    <t xml:space="preserve">       評價調整-流動</t>
  </si>
  <si>
    <t xml:space="preserve">       持有至到期日金融資產-流動</t>
  </si>
  <si>
    <t xml:space="preserve">       委託經營資產</t>
  </si>
  <si>
    <t xml:space="preserve">       委託經營資產評價調整</t>
  </si>
  <si>
    <t xml:space="preserve">       應收退休金</t>
  </si>
  <si>
    <t xml:space="preserve">       應收利息</t>
  </si>
  <si>
    <t xml:space="preserve">       應收收益</t>
  </si>
  <si>
    <t xml:space="preserve">       其他應收款</t>
  </si>
  <si>
    <t xml:space="preserve">       -非流動</t>
  </si>
  <si>
    <t xml:space="preserve">       評價調整-非流動</t>
  </si>
  <si>
    <t xml:space="preserve">       持有至到期日金融資產-非流動</t>
  </si>
  <si>
    <t xml:space="preserve">       電腦軟體</t>
  </si>
  <si>
    <t xml:space="preserve">       催收款項</t>
  </si>
  <si>
    <t xml:space="preserve">       減：備抵呆帳-催收款項</t>
  </si>
  <si>
    <t xml:space="preserve">       其他金融資產-非流動</t>
  </si>
  <si>
    <t xml:space="preserve">    預付款項</t>
  </si>
  <si>
    <t xml:space="preserve">       其他預付款</t>
  </si>
  <si>
    <t xml:space="preserve">    應收款項</t>
  </si>
  <si>
    <t xml:space="preserve">    現金</t>
  </si>
  <si>
    <t xml:space="preserve">  流動資產</t>
  </si>
  <si>
    <t xml:space="preserve">  無形資產</t>
  </si>
  <si>
    <t xml:space="preserve">    無形資產</t>
  </si>
  <si>
    <t xml:space="preserve">  其他資產</t>
  </si>
  <si>
    <t xml:space="preserve">    什項資產</t>
  </si>
  <si>
    <t xml:space="preserve">  流動負債</t>
  </si>
  <si>
    <t xml:space="preserve">    應付款項</t>
  </si>
  <si>
    <t xml:space="preserve">       應付費用</t>
  </si>
  <si>
    <t xml:space="preserve">       其他應付款</t>
  </si>
  <si>
    <t xml:space="preserve">     勞工退休基金</t>
  </si>
  <si>
    <t xml:space="preserve">        勞工退休基金-本金</t>
  </si>
  <si>
    <t xml:space="preserve">        勞工退休基金-收益</t>
  </si>
  <si>
    <t xml:space="preserve">   累積餘絀</t>
  </si>
  <si>
    <t xml:space="preserve">     累積賸餘</t>
  </si>
  <si>
    <t xml:space="preserve">        累積賸餘</t>
  </si>
  <si>
    <t xml:space="preserve">       預收退休金</t>
  </si>
  <si>
    <t xml:space="preserve"> 淨值合計</t>
  </si>
  <si>
    <t xml:space="preserve">  負債及淨值合計</t>
  </si>
  <si>
    <t>投資業務收入</t>
  </si>
  <si>
    <t>投資業務成本</t>
  </si>
  <si>
    <t xml:space="preserve">  經理費</t>
  </si>
  <si>
    <t xml:space="preserve">  保管費</t>
  </si>
  <si>
    <t xml:space="preserve">本期賸餘(短絀) </t>
  </si>
  <si>
    <t xml:space="preserve">  退休金收入</t>
  </si>
  <si>
    <t>雜項業務收入</t>
  </si>
  <si>
    <t>存款利息收入</t>
  </si>
  <si>
    <t>存款利息收入－活存</t>
  </si>
  <si>
    <t xml:space="preserve">  投資利息收入</t>
  </si>
  <si>
    <t>投資利息收入－債券</t>
  </si>
  <si>
    <t>投資利息收入－短期票券</t>
  </si>
  <si>
    <t>投資利息收入－交換</t>
  </si>
  <si>
    <t xml:space="preserve">  投資利益</t>
  </si>
  <si>
    <t>投資利益－股票</t>
  </si>
  <si>
    <t>投資利益－股票現金股利</t>
  </si>
  <si>
    <t xml:space="preserve">  投資評價利益</t>
  </si>
  <si>
    <t xml:space="preserve">  投資損失</t>
  </si>
  <si>
    <t xml:space="preserve">  已實現兌換賸餘</t>
  </si>
  <si>
    <t>已實現兌換賸餘－自行運用</t>
  </si>
  <si>
    <t>已實現兌換賸餘－委託經營</t>
  </si>
  <si>
    <t xml:space="preserve">  未實現兌換賸餘</t>
  </si>
  <si>
    <t>未實現兌換賸餘－自行運用</t>
  </si>
  <si>
    <t>未實現兌換賸餘－委託經營</t>
  </si>
  <si>
    <t>其他利息收入</t>
  </si>
  <si>
    <t>雜項收入</t>
  </si>
  <si>
    <t xml:space="preserve">  手續費費用－匯款手續費－國內</t>
  </si>
  <si>
    <t xml:space="preserve">  手續費費用－票券集保帳戶維護費－國內</t>
  </si>
  <si>
    <t xml:space="preserve">  手續費費用－債券帳戶維護費及匯撥費－國內</t>
  </si>
  <si>
    <t xml:space="preserve">  投資評價損失－利率結構型商品－國內</t>
  </si>
  <si>
    <t>兌換短絀</t>
  </si>
  <si>
    <t xml:space="preserve"> 已實現兌換短絀</t>
  </si>
  <si>
    <t xml:space="preserve">   已實現兌換損失－自行運用</t>
  </si>
  <si>
    <t xml:space="preserve">   已實現兌換損失－委託經營</t>
  </si>
  <si>
    <t xml:space="preserve"> 未實現兌換短絀</t>
  </si>
  <si>
    <t xml:space="preserve">   未實現兌換損失－自行運用</t>
  </si>
  <si>
    <t>備註：1.本表所列投資業務成本之投資損失、投資評價損失，以及兌換短絀與其相對科目，採總額列示。</t>
  </si>
  <si>
    <t xml:space="preserve">  投資有價證券利息收入－債券－國外</t>
  </si>
  <si>
    <t xml:space="preserve">  投資有價證券利息收入－短期票券－國內</t>
  </si>
  <si>
    <t xml:space="preserve">  投資有價證券利息收入－利率結構型商品－國內</t>
  </si>
  <si>
    <t xml:space="preserve">  附賣回有價證券投資利息收入－債券－國內</t>
  </si>
  <si>
    <t xml:space="preserve">  投資利益－股票現金股利－國內</t>
  </si>
  <si>
    <t xml:space="preserve">  投資利益－受益憑證－國內</t>
  </si>
  <si>
    <t xml:space="preserve">  投資利益－受益憑證－國外</t>
  </si>
  <si>
    <t xml:space="preserve">  投資利益－受益憑證現金股利－國內</t>
  </si>
  <si>
    <t xml:space="preserve">  投資利益－受益憑證現金股利－國外</t>
  </si>
  <si>
    <t xml:space="preserve">  投資利益－債券－國外</t>
  </si>
  <si>
    <t xml:space="preserve">  投資利益－股權連結商品－國內</t>
  </si>
  <si>
    <t xml:space="preserve">  投資利益－委託經營－國外</t>
  </si>
  <si>
    <t xml:space="preserve">  投資利益－其他－國外</t>
  </si>
  <si>
    <t xml:space="preserve">  投資評價利益－受益憑證－國內</t>
  </si>
  <si>
    <t xml:space="preserve">  投資評價利益－受益憑證－國外</t>
  </si>
  <si>
    <t xml:space="preserve">  投資評價利益－債券－國內</t>
  </si>
  <si>
    <t xml:space="preserve">  投資評價利益－委託經營－國內</t>
  </si>
  <si>
    <t xml:space="preserve">  投資評價利益－委託經營－國外</t>
  </si>
  <si>
    <t xml:space="preserve">  投資評價利益－換匯契約－國外</t>
  </si>
  <si>
    <t xml:space="preserve">  投資評價利益－特別股－國內</t>
  </si>
  <si>
    <t xml:space="preserve">  投資評價利益－股權連結商品－國內</t>
  </si>
  <si>
    <t xml:space="preserve">  投資評價利益－利率結構型商品－國內</t>
  </si>
  <si>
    <t>同兌換賸餘明細表。</t>
  </si>
  <si>
    <t>1.
2.</t>
  </si>
  <si>
    <t>3.
4.</t>
  </si>
  <si>
    <t>同投資業務收入明細表。</t>
  </si>
  <si>
    <t>同投投資業務收入明細表。</t>
  </si>
  <si>
    <t>應收退休金</t>
  </si>
  <si>
    <t>其他金融資產-非流動明細表</t>
  </si>
  <si>
    <t>預收退休金明細表</t>
  </si>
  <si>
    <t>預收退休金</t>
  </si>
  <si>
    <t>收 支 餘 絀 決 算 表</t>
  </si>
  <si>
    <t xml:space="preserve"> 勞工退休基金(新制)</t>
  </si>
  <si>
    <t>餘 絀 撥 補 決 算 表</t>
  </si>
  <si>
    <t>勞工退休基金(新制)</t>
  </si>
  <si>
    <t>平  衡  表</t>
  </si>
  <si>
    <t>收 繳 給 付 表</t>
  </si>
  <si>
    <t>勞工退休基金(新制)</t>
  </si>
  <si>
    <t>投資業務收入明細表</t>
  </si>
  <si>
    <t>兌換賸餘明細表</t>
  </si>
  <si>
    <t>手續費收入明細表</t>
  </si>
  <si>
    <t>存款利息收入明細表</t>
  </si>
  <si>
    <t>其他利息收入明細表</t>
  </si>
  <si>
    <t>雜項業務收入明細表</t>
  </si>
  <si>
    <t>其他金融資產-流動明細表</t>
  </si>
  <si>
    <t>應收退休金明細表</t>
  </si>
  <si>
    <t>運用概況表</t>
  </si>
  <si>
    <t>未到期交換明細表</t>
  </si>
  <si>
    <t xml:space="preserve">    銀行存款－活儲存款-外幣三菱日聯銀行</t>
  </si>
  <si>
    <t xml:space="preserve">    銀行存款－活儲存款-外幣花旗銀行</t>
  </si>
  <si>
    <t xml:space="preserve">    銀行存款－活儲存款-外幣玉山銀行</t>
  </si>
  <si>
    <t xml:space="preserve">    銀行存款－活儲存款-外幣三井住友銀行</t>
  </si>
  <si>
    <t>銀行存款－定期存款</t>
  </si>
  <si>
    <t xml:space="preserve">    透過餘絀按公允價值衡量之金融資產－流動－借券－國外</t>
  </si>
  <si>
    <t xml:space="preserve">    透過餘絀按公允價值衡量之金融資產－流動－受益憑證－國內</t>
  </si>
  <si>
    <t xml:space="preserve">    透過餘絀按公允價值衡量之金融資產評價調整－流動－借券－國外</t>
  </si>
  <si>
    <t xml:space="preserve">    透過餘絀按公允價值衡量之金融資產評價調整－流動－特別股－國內</t>
  </si>
  <si>
    <t xml:space="preserve">    透過餘絀按公允價值衡量之金融資產評價調整－非流動－受益憑證－國外</t>
  </si>
  <si>
    <t>透過餘絀按公允價值衡量之金融資產－非流動－利率結構型商品</t>
  </si>
  <si>
    <t>透過餘絀按公允價值衡量之金融資產評價調整－非流動－受益憑證</t>
  </si>
  <si>
    <t>透過餘絀按公允價值衡量之金融資產評價調整－非流動－利率結構型商品</t>
  </si>
  <si>
    <t xml:space="preserve">    透過餘絀按公允價值衡量之金融資產－非流動－受益憑證－國外</t>
  </si>
  <si>
    <t xml:space="preserve">    透過餘絀按公允價值衡量之金融資產－非流動－債券－國內</t>
  </si>
  <si>
    <t xml:space="preserve">    透過餘絀按公允價值衡量之金融資產－非流動－利率結構型商品－國內</t>
  </si>
  <si>
    <t xml:space="preserve">    銀行存款－定期存款－國外</t>
  </si>
  <si>
    <t xml:space="preserve">  本期賸餘</t>
  </si>
  <si>
    <t xml:space="preserve">    業務賸餘</t>
  </si>
  <si>
    <t xml:space="preserve">    業務短絀</t>
  </si>
  <si>
    <t xml:space="preserve">  兌換短絀</t>
  </si>
  <si>
    <t xml:space="preserve">  手續費費用－保管銀行保管費－國外</t>
  </si>
  <si>
    <t xml:space="preserve">  投資評價損失－股權連結商品－國內</t>
  </si>
  <si>
    <t>投資業務成本</t>
  </si>
  <si>
    <t xml:space="preserve"> 投資業務成本－手續費費用</t>
  </si>
  <si>
    <t xml:space="preserve"> 投資業務成本－投資損失</t>
  </si>
  <si>
    <t xml:space="preserve"> 投資業務成本－投資評價損失</t>
  </si>
  <si>
    <t xml:space="preserve">    其他預付款－無形資產－電腦軟體</t>
  </si>
  <si>
    <t xml:space="preserve">    應收帳款</t>
  </si>
  <si>
    <t xml:space="preserve">    應收退稅款</t>
  </si>
  <si>
    <t>存款利息收入－定存</t>
  </si>
  <si>
    <t>投資利息收入－存出保證金</t>
  </si>
  <si>
    <t>投資利益－受益憑證現金股利</t>
  </si>
  <si>
    <t xml:space="preserve">  投資評價損失</t>
  </si>
  <si>
    <t>投資評價損失－債券</t>
  </si>
  <si>
    <t xml:space="preserve">本期賸餘(短絀) </t>
  </si>
  <si>
    <t>雜項業務收入</t>
  </si>
  <si>
    <t xml:space="preserve">      3.本表所列投資業務收入及成本科目之交換利息收入(費用)、投資利益（損失）、投資評價利益（損失）及兌換賸餘(短絀)採淨額列示。</t>
  </si>
  <si>
    <t>兌換賸餘(註1)</t>
  </si>
  <si>
    <t xml:space="preserve">       透過餘絀按公允價值衡量之金融資產</t>
  </si>
  <si>
    <t xml:space="preserve">       其他金融資產-流動</t>
  </si>
  <si>
    <t xml:space="preserve">    流動金融資產</t>
  </si>
  <si>
    <t xml:space="preserve">  投資、長期應收款、貸墊款及準備金</t>
  </si>
  <si>
    <t xml:space="preserve">    非流動金融資產</t>
  </si>
  <si>
    <t xml:space="preserve">  投資業務收入</t>
  </si>
  <si>
    <t xml:space="preserve">  兌換賸餘</t>
  </si>
  <si>
    <t xml:space="preserve">  存款利息收入</t>
  </si>
  <si>
    <t xml:space="preserve">  其他利息收入</t>
  </si>
  <si>
    <t xml:space="preserve">  雜項業務收入</t>
  </si>
  <si>
    <t xml:space="preserve">  雜項收入</t>
  </si>
  <si>
    <t xml:space="preserve">  投資業務成本</t>
  </si>
  <si>
    <t>兌換賸餘</t>
  </si>
  <si>
    <t xml:space="preserve">  投資利益－股票－國內</t>
  </si>
  <si>
    <t xml:space="preserve"> 投資利益</t>
  </si>
  <si>
    <t xml:space="preserve">  投資評價利益－股票－國內</t>
  </si>
  <si>
    <t xml:space="preserve"> 投資評價利益</t>
  </si>
  <si>
    <t>備註：1.本表所列投資業務收入之投資利益、投資評價利益與其相對科目，採總額列示。</t>
  </si>
  <si>
    <t>國內委託經營經理費</t>
  </si>
  <si>
    <t>國外委託經營經理費</t>
  </si>
  <si>
    <t xml:space="preserve">  投資有價證券利息收入－債券－國內</t>
  </si>
  <si>
    <t xml:space="preserve"> 投資有價證券利息收入</t>
  </si>
  <si>
    <t xml:space="preserve">    預收款項</t>
  </si>
  <si>
    <t xml:space="preserve">   基金</t>
  </si>
  <si>
    <t>呆帳</t>
  </si>
  <si>
    <t>係催收款項滯納金呆帳提列數。</t>
  </si>
  <si>
    <t>滯納金收入明細表</t>
  </si>
  <si>
    <t>雜項收入明細表</t>
  </si>
  <si>
    <t>電腦軟體</t>
  </si>
  <si>
    <t>電腦軟體明細表</t>
  </si>
  <si>
    <t xml:space="preserve">    催收款項－退休金</t>
  </si>
  <si>
    <t xml:space="preserve">    備抵呆帳－催收款項－滯納金</t>
  </si>
  <si>
    <t xml:space="preserve">       其他預收款</t>
  </si>
  <si>
    <t xml:space="preserve">  其他費用(註1)      </t>
  </si>
  <si>
    <t>備註：1.係期貨交易稅、期貨手續費、債票券維護費、集保服務費、郵電費、證券交易所費用、存託憑證處理費用、股務處理費等費用。</t>
  </si>
  <si>
    <t>投資利益－債券</t>
  </si>
  <si>
    <t>投資利益－短票</t>
  </si>
  <si>
    <t>投資評價利益－股票</t>
  </si>
  <si>
    <t>投資評價利益－債券</t>
  </si>
  <si>
    <t>投資評價損失－期貨</t>
  </si>
  <si>
    <t xml:space="preserve">  交換利息</t>
  </si>
  <si>
    <t>兌換短絀(註2)</t>
  </si>
  <si>
    <t>期貨</t>
  </si>
  <si>
    <t xml:space="preserve">    銀行存款－活儲存款-外幣匯豐銀行</t>
  </si>
  <si>
    <t>透過餘絀按公允價值衡量之金融資產－流動－債券</t>
  </si>
  <si>
    <t xml:space="preserve">    透過餘絀按公允價值衡量之金融資產－流動－債券－國內</t>
  </si>
  <si>
    <t>透過餘絀按公允價值衡量之金融資產評價調整－流動－債券</t>
  </si>
  <si>
    <t xml:space="preserve">    透過餘絀按公允價值衡量之金融資產評價調整－流動－債券－國內</t>
  </si>
  <si>
    <t xml:space="preserve">    委託經營資產－國內－10401</t>
  </si>
  <si>
    <t xml:space="preserve">    委託經營資產－國內－10201續約</t>
  </si>
  <si>
    <t xml:space="preserve">    委託經營資產－國內－10302</t>
  </si>
  <si>
    <t xml:space="preserve">    委託經營資產－國內－10202續約</t>
  </si>
  <si>
    <t xml:space="preserve">    委託經營資產－國內－10601</t>
  </si>
  <si>
    <t xml:space="preserve">    委託經營資產－國內－9801續約3</t>
  </si>
  <si>
    <t xml:space="preserve">    委託經營資產－國內－10301續約</t>
  </si>
  <si>
    <t xml:space="preserve">    委託經營資產－國內－10701</t>
  </si>
  <si>
    <t xml:space="preserve">    委託經營資產－國內－9902續約2</t>
  </si>
  <si>
    <t xml:space="preserve">    委託經營資產－國內－10401續約</t>
  </si>
  <si>
    <t xml:space="preserve">    委託經營資產－國內－10702</t>
  </si>
  <si>
    <t xml:space="preserve">    委託經營資產－國內－10001續約2</t>
  </si>
  <si>
    <t xml:space="preserve">    委託經營資產－國內－96續約4</t>
  </si>
  <si>
    <t xml:space="preserve">    應收收益－股利－國內</t>
  </si>
  <si>
    <t>其他應收款－其他</t>
  </si>
  <si>
    <t>其他預收款</t>
  </si>
  <si>
    <t xml:space="preserve">    其他預收款－國外</t>
  </si>
  <si>
    <t>係投資封閉型國外基金/私募基金匯回款。</t>
  </si>
  <si>
    <t>勞工退休基金－收益－已分配</t>
  </si>
  <si>
    <t xml:space="preserve">   未實現兌換損失－委託經營</t>
  </si>
  <si>
    <t xml:space="preserve">  投資利益－委託經營－國內</t>
  </si>
  <si>
    <t>勞工退休基金(新制)</t>
  </si>
  <si>
    <t>定期存款附表</t>
  </si>
  <si>
    <t>單位：新臺幣元</t>
  </si>
  <si>
    <t>摘    要</t>
  </si>
  <si>
    <t>金     額</t>
  </si>
  <si>
    <t>合    計</t>
  </si>
  <si>
    <t>說明</t>
  </si>
  <si>
    <t>銀行存款</t>
  </si>
  <si>
    <t>其他金融資產-流動</t>
  </si>
  <si>
    <t>其他金融資產
-非流動</t>
  </si>
  <si>
    <t>國內定期存款</t>
  </si>
  <si>
    <t>國外定期存款</t>
  </si>
  <si>
    <t>臺灣銀行</t>
  </si>
  <si>
    <t>臺灣土地銀行</t>
  </si>
  <si>
    <t>合作金庫商業銀行</t>
  </si>
  <si>
    <t>上海商業儲蓄銀行</t>
  </si>
  <si>
    <t>兆豐國際商業銀行</t>
  </si>
  <si>
    <t>王道商業銀行</t>
  </si>
  <si>
    <t>臺灣中小企業銀行</t>
  </si>
  <si>
    <t>台中商業銀行</t>
  </si>
  <si>
    <t>匯豐(台灣)商業銀行</t>
  </si>
  <si>
    <t>法商東方匯理銀行</t>
  </si>
  <si>
    <t>瑞興商業銀行</t>
  </si>
  <si>
    <t>臺灣新光商業銀行</t>
  </si>
  <si>
    <t>陽信商業銀行</t>
  </si>
  <si>
    <t>中華郵政公司</t>
  </si>
  <si>
    <t>聯邦商業銀行</t>
  </si>
  <si>
    <t>遠東國際商業銀行</t>
  </si>
  <si>
    <t>元大商業銀行</t>
  </si>
  <si>
    <t>凱基商業銀行</t>
  </si>
  <si>
    <t>星展(台灣)商業銀行</t>
  </si>
  <si>
    <t>台新國際商業銀行</t>
  </si>
  <si>
    <t>新加坡商星展銀行</t>
  </si>
  <si>
    <t>日盛國際商業銀行</t>
  </si>
  <si>
    <t>安泰商業銀行</t>
  </si>
  <si>
    <t>中國信託商業銀行</t>
  </si>
  <si>
    <t>合     計</t>
  </si>
  <si>
    <t>NTD</t>
  </si>
  <si>
    <t>委外報表驗算</t>
  </si>
  <si>
    <t>其他預收款明細表</t>
  </si>
  <si>
    <t>主要係國內、外委託經營產生投資評價損失所致。</t>
  </si>
  <si>
    <t xml:space="preserve">    國內委託經營</t>
  </si>
  <si>
    <t xml:space="preserve">    國外委託經營</t>
  </si>
  <si>
    <t xml:space="preserve">    其他金融資產－非流動－定期存款－國內</t>
  </si>
  <si>
    <t xml:space="preserve">    買入選擇權契約價值</t>
  </si>
  <si>
    <t xml:space="preserve">    其他利息收入－國內</t>
  </si>
  <si>
    <t xml:space="preserve">    雜項業務收入－國內</t>
  </si>
  <si>
    <t xml:space="preserve">    雜項業務收入－國外</t>
  </si>
  <si>
    <t xml:space="preserve">    雜項收入</t>
  </si>
  <si>
    <t xml:space="preserve">    委託經營資產－國內－10002續約2</t>
  </si>
  <si>
    <t xml:space="preserve">    委託經營資產－國外－借券</t>
  </si>
  <si>
    <t xml:space="preserve">    委託經營資產－國外－9901續約</t>
  </si>
  <si>
    <t xml:space="preserve">    委託經營資產－國外－10401</t>
  </si>
  <si>
    <t xml:space="preserve">    委託經營資產－國外－10402</t>
  </si>
  <si>
    <t xml:space="preserve">    委託經營資產－國外－9701續約2</t>
  </si>
  <si>
    <t xml:space="preserve">    委託經營資產－國外－10001續約</t>
  </si>
  <si>
    <t xml:space="preserve">    委託經營資產－國外－10501</t>
  </si>
  <si>
    <t xml:space="preserve">    委託經營資產－國外－9702續約2</t>
  </si>
  <si>
    <t xml:space="preserve">    委託經營資產－國外－10601</t>
  </si>
  <si>
    <t xml:space="preserve">    委託經營資產－國外－10101續約</t>
  </si>
  <si>
    <t xml:space="preserve">    委託經營資產－國外－9801續約2</t>
  </si>
  <si>
    <t xml:space="preserve">    委託經營資產－國外－9901續約2</t>
  </si>
  <si>
    <t xml:space="preserve">    委託經營資產－國外－10701</t>
  </si>
  <si>
    <t xml:space="preserve">    委託經營資產－國外－10201續約</t>
  </si>
  <si>
    <t xml:space="preserve">    委託經營資產－國外－10801</t>
  </si>
  <si>
    <t xml:space="preserve">    委託經營資產－國外－共用帳戶－權益證券帳戶</t>
  </si>
  <si>
    <t xml:space="preserve">    委託經營資產評價調整－國內－10401</t>
  </si>
  <si>
    <t xml:space="preserve">    委託經營資產評價調整－國內－10201續約</t>
  </si>
  <si>
    <t xml:space="preserve">    委託經營資產評價調整－國內－10302</t>
  </si>
  <si>
    <t xml:space="preserve">    委託經營資產評價調整－國內－10202續約</t>
  </si>
  <si>
    <t xml:space="preserve">    委託經營資產評價調整－國內－10601</t>
  </si>
  <si>
    <t xml:space="preserve">    委託經營資產評價調整－國內－9801續約3</t>
  </si>
  <si>
    <t xml:space="preserve">    委託經營資產評價調整－國內－10301續約</t>
  </si>
  <si>
    <t xml:space="preserve">    委託經營資產評價調整－國內－10701</t>
  </si>
  <si>
    <t xml:space="preserve">    委託經營資產評價調整－國內－9902續約2</t>
  </si>
  <si>
    <t xml:space="preserve">    委託經營資產評價調整－國內－10401續約</t>
  </si>
  <si>
    <t xml:space="preserve">    委託經營資產評價調整－國內－10702</t>
  </si>
  <si>
    <t xml:space="preserve">    委託經營資產評價調整－國內－10001續約2</t>
  </si>
  <si>
    <t xml:space="preserve">    委託經營資產評價調整－國內－10002續約2</t>
  </si>
  <si>
    <t xml:space="preserve">    委託經營資產評價調整－國內－96續約4</t>
  </si>
  <si>
    <t xml:space="preserve">    委託經營資產評價調整－國外－10701</t>
  </si>
  <si>
    <t xml:space="preserve">    其他金融資產－流動－定期存款－國內</t>
  </si>
  <si>
    <t xml:space="preserve">    其他金融資產－流動－定期存款－國外</t>
  </si>
  <si>
    <t xml:space="preserve">    其他金融資產－流動－附賣回有價證券投資－債券－國內</t>
  </si>
  <si>
    <t xml:space="preserve">    透過餘絀按公允價值衡量之金融資產評價調整－非流動－利率結構型商品－國內</t>
  </si>
  <si>
    <t xml:space="preserve">    野村投信</t>
  </si>
  <si>
    <t xml:space="preserve">    保德信投信</t>
  </si>
  <si>
    <t xml:space="preserve">    國泰投信</t>
  </si>
  <si>
    <t xml:space="preserve">    復華投信</t>
  </si>
  <si>
    <t xml:space="preserve">    群益投信</t>
  </si>
  <si>
    <t xml:space="preserve">    匯豐中華投信</t>
  </si>
  <si>
    <t xml:space="preserve">    統一投信</t>
  </si>
  <si>
    <t xml:space="preserve">    安聯投信</t>
  </si>
  <si>
    <t xml:space="preserve">    台新投信</t>
  </si>
  <si>
    <t xml:space="preserve">    施羅德投信</t>
  </si>
  <si>
    <t xml:space="preserve">    手續費收入－借券－國外</t>
  </si>
  <si>
    <t xml:space="preserve">    銀行存款－活儲存款-外幣合作金庫銀行</t>
  </si>
  <si>
    <t>中華民國109年度</t>
  </si>
  <si>
    <t xml:space="preserve"> 中華民國109年度</t>
  </si>
  <si>
    <t>中華民國109年12月31日</t>
  </si>
  <si>
    <t>中華民國109年度</t>
  </si>
  <si>
    <t>中華民國109年12月31日</t>
  </si>
  <si>
    <t xml:space="preserve"> 中華民國109年12月31日</t>
  </si>
  <si>
    <t>投資利息收入－期貨保證金</t>
  </si>
  <si>
    <t xml:space="preserve">  存入保證金利息費用</t>
  </si>
  <si>
    <t xml:space="preserve">  期貨保證金利息費用</t>
  </si>
  <si>
    <t>投資評價利益－期貨</t>
  </si>
  <si>
    <t>投資利益－期貨</t>
  </si>
  <si>
    <t>投資利益－受益憑證</t>
  </si>
  <si>
    <t>投資評價利益－受益憑證</t>
  </si>
  <si>
    <t>投資評價利益－遠匯契約</t>
  </si>
  <si>
    <t>投資評價利益－交換</t>
  </si>
  <si>
    <t>投資損失－選擇權</t>
  </si>
  <si>
    <t>投資評價損失－交換</t>
  </si>
  <si>
    <t>投資損失－交換</t>
  </si>
  <si>
    <t>投資評價損失－選擇權</t>
  </si>
  <si>
    <t>中華民國109年度</t>
  </si>
  <si>
    <t xml:space="preserve">      2.包括已實現兌換短絀671,568,944元，已實現買賣遠匯短絀1,062,541,127元及本金兌換短絀59,823,517,671元。</t>
  </si>
  <si>
    <t xml:space="preserve">      4.本表賸餘（短絀）數含已收回委託經營帳戶短絀3,328,191,430元。</t>
  </si>
  <si>
    <t>勞工退休基金(新制)</t>
  </si>
  <si>
    <t>平衡表（委託經營）</t>
  </si>
  <si>
    <t>中華民國109年12月31日</t>
  </si>
  <si>
    <t xml:space="preserve">             單位:新臺幣元</t>
  </si>
  <si>
    <t xml:space="preserve">   金       額</t>
  </si>
  <si>
    <t xml:space="preserve">   備     註</t>
  </si>
  <si>
    <t xml:space="preserve">  流動資產</t>
  </si>
  <si>
    <t xml:space="preserve">    銀行存款</t>
  </si>
  <si>
    <t xml:space="preserve">      活存</t>
  </si>
  <si>
    <t xml:space="preserve">      定存</t>
  </si>
  <si>
    <t xml:space="preserve">    透過餘絀按公允價值衡量之金融資產 -流動</t>
  </si>
  <si>
    <t>股票</t>
  </si>
  <si>
    <t>債券</t>
  </si>
  <si>
    <t>受益憑證</t>
  </si>
  <si>
    <t>短期票券</t>
  </si>
  <si>
    <t>選擇權</t>
  </si>
  <si>
    <t>期貨保證金</t>
  </si>
  <si>
    <t>交換</t>
  </si>
  <si>
    <t xml:space="preserve">   透過餘絀按公允價值衡量之金融資產評價調整-流動</t>
  </si>
  <si>
    <t>股票</t>
  </si>
  <si>
    <t>債券</t>
  </si>
  <si>
    <t>受益憑證</t>
  </si>
  <si>
    <t>短期票券</t>
  </si>
  <si>
    <t>選擇權</t>
  </si>
  <si>
    <t>遠匯契約</t>
  </si>
  <si>
    <t>交換</t>
  </si>
  <si>
    <t xml:space="preserve">    應收收益</t>
  </si>
  <si>
    <t xml:space="preserve">    應收利息</t>
  </si>
  <si>
    <t xml:space="preserve">    其他應收款</t>
  </si>
  <si>
    <t xml:space="preserve">  資產合計</t>
  </si>
  <si>
    <t xml:space="preserve">          單位:新臺幣元</t>
  </si>
  <si>
    <t>負債及淨資產</t>
  </si>
  <si>
    <t xml:space="preserve">   金       額</t>
  </si>
  <si>
    <t xml:space="preserve">  備     註</t>
  </si>
  <si>
    <t xml:space="preserve">   流動負債</t>
  </si>
  <si>
    <t xml:space="preserve">     應付帳款</t>
  </si>
  <si>
    <t xml:space="preserve">     應付代收款</t>
  </si>
  <si>
    <t xml:space="preserve">     應付費用</t>
  </si>
  <si>
    <t xml:space="preserve">       經理費</t>
  </si>
  <si>
    <t xml:space="preserve">       保管費 </t>
  </si>
  <si>
    <t xml:space="preserve">     其他應付款</t>
  </si>
  <si>
    <t xml:space="preserve">    透過餘絀按公允價值衡量之金融負債 -流動</t>
  </si>
  <si>
    <t xml:space="preserve">       借券費用 </t>
  </si>
  <si>
    <t xml:space="preserve">    透過餘絀按公允價值衡量之金融負債評價調整-流動</t>
  </si>
  <si>
    <t>期貨</t>
  </si>
  <si>
    <t>交換</t>
  </si>
  <si>
    <t>淨資產</t>
  </si>
  <si>
    <t xml:space="preserve">   委託投資資本</t>
  </si>
  <si>
    <t xml:space="preserve">   期初累積委託經營盈餘（虧損）</t>
  </si>
  <si>
    <t xml:space="preserve">   本年度委託經營利益（損失）</t>
  </si>
  <si>
    <t xml:space="preserve">  負債及淨資產合計</t>
  </si>
  <si>
    <t>1.本年度業務外賸餘決算數622,856,196元，包括滯納金賸餘621,420,112元及其他業務外賸餘1,436,084元。</t>
  </si>
  <si>
    <t xml:space="preserve">備註:1.信託代理與保證資產(負債)1,246,834,507元﹝即為保證品(應付保證品)1,246,834,507元﹞ </t>
  </si>
  <si>
    <t xml:space="preserve">     2.遠期外匯合約名目金額126,892,179,500元﹝即為期收出售遠匯款（期付遠匯款）126,892,179,500元﹞      </t>
  </si>
  <si>
    <t>係超商代收勞工退休金遲延入帳加計之利息收入。</t>
  </si>
  <si>
    <t xml:space="preserve">  手續費費用－委託經營評選費用－國內</t>
  </si>
  <si>
    <t xml:space="preserve">  手續費費用－律師及顧問費－國內</t>
  </si>
  <si>
    <t>雜項費用</t>
  </si>
  <si>
    <t>係提繳單位申請領回前已依決算法第7條規定以「雜項收入」科目轉銷之溢繳退休金。</t>
  </si>
  <si>
    <t>%
(4)=(3)/(1)
*100</t>
  </si>
  <si>
    <t xml:space="preserve">    銀行存款－活儲存款－華南銀行營業部</t>
  </si>
  <si>
    <t xml:space="preserve">    銀行存款－活儲存款－台灣銀行武昌分行</t>
  </si>
  <si>
    <t xml:space="preserve">    銀行存款－活儲存款-外幣土地銀行</t>
  </si>
  <si>
    <t xml:space="preserve">    銀行存款－活儲存款-外幣華南銀行</t>
  </si>
  <si>
    <t>持有至到期日金融資產－流動－借券</t>
  </si>
  <si>
    <t xml:space="preserve">    委託經營資產－國內－9701續約4</t>
  </si>
  <si>
    <t xml:space="preserve">    委託經營資產－國內－10101續約2</t>
  </si>
  <si>
    <t xml:space="preserve">    委託經營資產－國內－10102續約2</t>
  </si>
  <si>
    <t xml:space="preserve">    委託經營資產－國外－10401續約</t>
  </si>
  <si>
    <t xml:space="preserve">    委託經營資產－國外－10402續約</t>
  </si>
  <si>
    <t xml:space="preserve">    委託經營資產－國外－共用帳戶－固定收益帳戶</t>
  </si>
  <si>
    <t xml:space="preserve">    委託經營資產－國外－共用帳戶－另類投資帳戶</t>
  </si>
  <si>
    <t xml:space="preserve">    委託經營資產評價調整－國內－9701續約4</t>
  </si>
  <si>
    <t xml:space="preserve">    委託經營資產評價調整－國內－10101續約2</t>
  </si>
  <si>
    <t xml:space="preserve">    委託經營資產評價調整－國內－10102續約2</t>
  </si>
  <si>
    <t xml:space="preserve">    委託經營資產評價調整－國外－9801續約3</t>
  </si>
  <si>
    <t xml:space="preserve">    委託經營資產評價調整－國外－9701續約2</t>
  </si>
  <si>
    <t xml:space="preserve">    委託經營資產評價調整－國外－10001續約</t>
  </si>
  <si>
    <t xml:space="preserve">    委託經營資產評價調整－國外－10501</t>
  </si>
  <si>
    <t xml:space="preserve">    委託經營資產評價調整－國外－9702續約2</t>
  </si>
  <si>
    <t xml:space="preserve">    委託經營資產評價調整－國外－10601</t>
  </si>
  <si>
    <t xml:space="preserve">    委託經營資產評價調整－國外－9901續約2</t>
  </si>
  <si>
    <t xml:space="preserve">    委託經營資產評價調整－國外－10201續約</t>
  </si>
  <si>
    <t xml:space="preserve">    委託經營資產評價調整－國外－10101續約</t>
  </si>
  <si>
    <t xml:space="preserve">    委託經營資產評價調整－國外－10801</t>
  </si>
  <si>
    <t xml:space="preserve">    委託經營資產評價調整－國外－10401續約</t>
  </si>
  <si>
    <t xml:space="preserve">    委託經營資產評價調整－國外－10402續約</t>
  </si>
  <si>
    <t xml:space="preserve">    其他應收款－賣出證券－國內</t>
  </si>
  <si>
    <t>持有至到期日金融資產－非流動－借券</t>
  </si>
  <si>
    <t xml:space="preserve">    持有至到期日金融資產－非流動－借券－國外</t>
  </si>
  <si>
    <t>第一商業銀行</t>
  </si>
  <si>
    <t>華南商業銀行</t>
  </si>
  <si>
    <t>三井住友銀行</t>
  </si>
  <si>
    <t>彰化商業銀行</t>
  </si>
  <si>
    <t>4.包括催收款項-滯納金淨增11,253,322元及註銷滯納金轉銷呆帳162,219,460元。</t>
  </si>
  <si>
    <t>1.係利息收入10,979,555,243元及股利收入7,609,869,598元。</t>
  </si>
  <si>
    <t>2.係淨投資評價利益115,034,690,372元及呆帳-滯納金62,837,122元。</t>
  </si>
  <si>
    <t>3.包括無形資產攤銷5,700,107元、持有至到期日金融資產-非流動溢價攤銷86,624,062元及折價攤銷2,369,044,352元。</t>
  </si>
  <si>
    <t>本表所列投資業務收入-投資利益及其相對科目採總額列示，與投資業務成本-投資損失35,447,380,870元相抵後，為淨投資業務收入-投資利益121,270,233,975元。
係因投資掌握波段趨勢並進行汰弱留強及換股操作，致已實現投資利益高於預算數。</t>
  </si>
  <si>
    <t>本表所列投資業務收入-投資評價利益及其相對科目採總額列示，與資業務成本-投資評價損失419,157,619,472元相抵後，為淨投資業務收入-投資評價利益115,034,690,372元。
係因投資掌握波段趨勢並進行汰弱留強及換股操作產生投資評價利益。</t>
  </si>
  <si>
    <t>本表所列兌換賸餘及其相對科目採總額列示，與兌換短絀100,984,984,975元相抵後，為淨兌換短絀69,219,152,649元。
係因美元相對新台幣貶值，致國外投資部位產生兌換損失。</t>
  </si>
  <si>
    <t>係債券證券部位參與美國投資人對巴西石油公司集體訴訟勝訴賠償收入，及國內獲配大洋團體訴訟求償金額。</t>
  </si>
  <si>
    <t>係因依勞動部公告之「受嚴重特殊傳染性肺炎影響勞工紓困辦法」申請延緩繳納109年2月至7月份勞工退休金者，緩繳期間不起徵滯納金，致滯納金決算數低於預算數。</t>
  </si>
  <si>
    <t xml:space="preserve">    AMERICAN CENTURY</t>
  </si>
  <si>
    <t xml:space="preserve">    AMUNDI</t>
  </si>
  <si>
    <t xml:space="preserve">    ASHMORE</t>
  </si>
  <si>
    <t xml:space="preserve">    BRANDYWINE</t>
  </si>
  <si>
    <t xml:space="preserve">    COHEN &amp;STEERS</t>
  </si>
  <si>
    <t xml:space="preserve">    CPR</t>
  </si>
  <si>
    <t xml:space="preserve">    DWS</t>
  </si>
  <si>
    <t xml:space="preserve">    FRANKLIN</t>
  </si>
  <si>
    <t xml:space="preserve">    GEODE</t>
  </si>
  <si>
    <t xml:space="preserve">    LGIM</t>
  </si>
  <si>
    <t xml:space="preserve">    MAGELLAN</t>
  </si>
  <si>
    <t xml:space="preserve">    MFS</t>
  </si>
  <si>
    <t xml:space="preserve">    NNIP</t>
  </si>
  <si>
    <t xml:space="preserve">    PIMCO</t>
  </si>
  <si>
    <t xml:space="preserve">    RREEF</t>
  </si>
  <si>
    <t xml:space="preserve">    TCW</t>
  </si>
  <si>
    <t xml:space="preserve">    北美信託</t>
  </si>
  <si>
    <t xml:space="preserve">    百達</t>
  </si>
  <si>
    <t xml:space="preserve">    貝萊德</t>
  </si>
  <si>
    <t xml:space="preserve">    坦伯頓</t>
  </si>
  <si>
    <t xml:space="preserve">    威靈頓</t>
  </si>
  <si>
    <t xml:space="preserve">    柏瑞</t>
  </si>
  <si>
    <t xml:space="preserve">    荷寶</t>
  </si>
  <si>
    <t xml:space="preserve">    野村</t>
  </si>
  <si>
    <t xml:space="preserve">    麥格理 </t>
  </si>
  <si>
    <t xml:space="preserve">    博祿貝</t>
  </si>
  <si>
    <t xml:space="preserve">    富達</t>
  </si>
  <si>
    <t xml:space="preserve">    景順</t>
  </si>
  <si>
    <t xml:space="preserve">    瑞萬通博</t>
  </si>
  <si>
    <t xml:space="preserve">    道富</t>
  </si>
  <si>
    <t xml:space="preserve">    領航</t>
  </si>
  <si>
    <t xml:space="preserve">    安聯</t>
  </si>
  <si>
    <t xml:space="preserve">    摩根</t>
  </si>
  <si>
    <t xml:space="preserve">    盧米斯塞勒斯</t>
  </si>
  <si>
    <t xml:space="preserve">    聯博</t>
  </si>
  <si>
    <t>係投資國外基金預付款，以及支付「108年度勞動基金暨國保基金風險控管整合系統案」第1、3期費用。</t>
  </si>
  <si>
    <t>「其他應付款－其他－國內」科目係應撥還勞保費等，及已核發退休金因申請人提供帳號有誤、帳戶終止或拒絕往來等因素待重新改匯之款項。</t>
  </si>
  <si>
    <t xml:space="preserve">       暫付及待結轉帳項</t>
  </si>
  <si>
    <t>暫付及待結轉帳項</t>
  </si>
  <si>
    <t>備抵呆帳-催收款項明細表</t>
  </si>
  <si>
    <t>暫付及待結轉帳項明細表</t>
  </si>
  <si>
    <t>中華民國109年12月31日</t>
  </si>
  <si>
    <t xml:space="preserve">    本年度業務賸餘分配數(註2)</t>
  </si>
  <si>
    <t xml:space="preserve">   累積餘絀(註3)</t>
  </si>
  <si>
    <t>3.本年度累積餘絀決算數6,001,306,805元，包括滯納金賸餘5,991,780,273元及其他業務外賸餘9,526,532元。</t>
  </si>
  <si>
    <t xml:space="preserve">  中包括當年度預分配數5,300,027,701元及待分配撥入勞工個人帳戶數172,877,240,110元。</t>
  </si>
  <si>
    <t xml:space="preserve">    本年度業務短絀分配數</t>
  </si>
  <si>
    <t>2.本年度業務賸餘分配數178,177,267,811元，依「勞工退休金條例退休基金管理運用及盈虧分配辦法」第8條規定，以12月31日為盈虧分配基準日，全數分配予勞工，其</t>
  </si>
  <si>
    <t>其他應收款明細表</t>
  </si>
  <si>
    <t>勞工退休基金(新制)</t>
  </si>
  <si>
    <t>現 金 流 量 決 算 表</t>
  </si>
  <si>
    <t>中華民國109年度</t>
  </si>
  <si>
    <t>項                  目</t>
  </si>
  <si>
    <t>本 年 度
預 算 數
(1)</t>
  </si>
  <si>
    <t>本 年 度
決 算 數
(2)</t>
  </si>
  <si>
    <t>比較增減(-)</t>
  </si>
  <si>
    <t>金額
(3)=(2)-(1)</t>
  </si>
  <si>
    <r>
      <t xml:space="preserve">%
</t>
    </r>
    <r>
      <rPr>
        <sz val="10"/>
        <rFont val="標楷體"/>
        <family val="4"/>
      </rPr>
      <t>(4)=(3)/(1)
*100</t>
    </r>
  </si>
  <si>
    <t>業務活動之現金流量:</t>
  </si>
  <si>
    <t xml:space="preserve">  本期賸餘(短絀)</t>
  </si>
  <si>
    <t xml:space="preserve">   利息股利之調整（註1）</t>
  </si>
  <si>
    <t xml:space="preserve">   未計利息股利之本期賸餘(短絀)</t>
  </si>
  <si>
    <t xml:space="preserve">  調整非現金項目</t>
  </si>
  <si>
    <t xml:space="preserve">     提存呆帳及評價短絀（註2）  </t>
  </si>
  <si>
    <t xml:space="preserve">     攤銷（註3） </t>
  </si>
  <si>
    <t xml:space="preserve">     兌換賸餘(短絀)</t>
  </si>
  <si>
    <t xml:space="preserve">     其他（註4）  </t>
  </si>
  <si>
    <t xml:space="preserve">     流動資產淨減（淨增）</t>
  </si>
  <si>
    <t xml:space="preserve">     流動負債淨增（淨減）</t>
  </si>
  <si>
    <t xml:space="preserve">   未計利息股利之現金流入(流出)</t>
  </si>
  <si>
    <t xml:space="preserve">   收取利息</t>
  </si>
  <si>
    <t xml:space="preserve">   收取股利</t>
  </si>
  <si>
    <t xml:space="preserve">   支付利息</t>
  </si>
  <si>
    <t xml:space="preserve">  業務活動之淨現金流入(流出)</t>
  </si>
  <si>
    <t>投資活動之現金流量:</t>
  </si>
  <si>
    <t xml:space="preserve">     流動金融資產淨減(淨增)</t>
  </si>
  <si>
    <t xml:space="preserve">     增加投資</t>
  </si>
  <si>
    <t xml:space="preserve">     減少投資</t>
  </si>
  <si>
    <t xml:space="preserve">     增加無形資產</t>
  </si>
  <si>
    <t xml:space="preserve">  投資活動之淨現金流入(流出)</t>
  </si>
  <si>
    <t>籌資活動之現金流量:</t>
  </si>
  <si>
    <t xml:space="preserve">     提繳勞工退休基金</t>
  </si>
  <si>
    <t xml:space="preserve">     給付勞工退休金</t>
  </si>
  <si>
    <t xml:space="preserve">  籌資活動之淨現金流入(流出)</t>
  </si>
  <si>
    <t>匯率影響數</t>
  </si>
  <si>
    <t>現金及約當現金之淨增(淨減)</t>
  </si>
  <si>
    <t>期初現金及約當現金(註5)</t>
  </si>
  <si>
    <t>期末現金及約當現金(註6)</t>
  </si>
  <si>
    <t>註：</t>
  </si>
  <si>
    <t>5.包括銀行存款43,632,967,783元及自投資日起3個月內到期或清償之債權證券24,527,763,739元，係108年度決算審定數扣除當年度</t>
  </si>
  <si>
    <t xml:space="preserve">  淨兌換短絀-未實現856,884,979元。</t>
  </si>
  <si>
    <t>6.包括銀行存款130,543,896,221元及自投資日起3個月內到期或清償之債權證券24,974,717,430元。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</si>
</sst>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_ "/>
    <numFmt numFmtId="178" formatCode="#,##0_ "/>
    <numFmt numFmtId="179" formatCode="&quot;$&quot;#,##0;&quot;$&quot;\-#,##0"/>
    <numFmt numFmtId="180" formatCode="#,##0_);[Red]\(#,##0\)"/>
    <numFmt numFmtId="181" formatCode="#,##0;[Red]#,##0"/>
    <numFmt numFmtId="182" formatCode="0.00_ "/>
    <numFmt numFmtId="183" formatCode="yyyy/m/d;@"/>
    <numFmt numFmtId="184" formatCode="_-* #,##0_-;\-* #,##0_-;_-* &quot;-&quot;??_-;_-@_-"/>
  </numFmts>
  <fonts count="93">
    <font>
      <sz val="12"/>
      <name val="Courier"/>
      <family val="3"/>
    </font>
    <font>
      <sz val="12"/>
      <color indexed="8"/>
      <name val="新細明體"/>
      <family val="1"/>
    </font>
    <font>
      <sz val="12"/>
      <name val="新細明體"/>
      <family val="1"/>
    </font>
    <font>
      <sz val="9"/>
      <name val="新細明體"/>
      <family val="1"/>
    </font>
    <font>
      <sz val="12"/>
      <name val="細明體"/>
      <family val="3"/>
    </font>
    <font>
      <sz val="14"/>
      <name val="細明體"/>
      <family val="3"/>
    </font>
    <font>
      <sz val="12"/>
      <name val="Times New Roman"/>
      <family val="1"/>
    </font>
    <font>
      <sz val="16"/>
      <name val="Courier"/>
      <family val="3"/>
    </font>
    <font>
      <sz val="9"/>
      <name val="細明體"/>
      <family val="3"/>
    </font>
    <font>
      <sz val="9"/>
      <name val="華康楷書體W5"/>
      <family val="3"/>
    </font>
    <font>
      <sz val="12"/>
      <color indexed="10"/>
      <name val="Courier"/>
      <family val="3"/>
    </font>
    <font>
      <sz val="10"/>
      <name val="Arial"/>
      <family val="2"/>
    </font>
    <font>
      <sz val="12"/>
      <name val="標楷體"/>
      <family val="4"/>
    </font>
    <font>
      <sz val="14"/>
      <name val="標楷體"/>
      <family val="4"/>
    </font>
    <font>
      <b/>
      <sz val="22"/>
      <name val="標楷體"/>
      <family val="4"/>
    </font>
    <font>
      <sz val="18"/>
      <name val="標楷體"/>
      <family val="4"/>
    </font>
    <font>
      <sz val="20"/>
      <name val="標楷體"/>
      <family val="4"/>
    </font>
    <font>
      <sz val="13"/>
      <name val="標楷體"/>
      <family val="4"/>
    </font>
    <font>
      <sz val="16"/>
      <name val="標楷體"/>
      <family val="4"/>
    </font>
    <font>
      <b/>
      <sz val="12"/>
      <name val="標楷體"/>
      <family val="4"/>
    </font>
    <font>
      <sz val="12"/>
      <color indexed="10"/>
      <name val="標楷體"/>
      <family val="4"/>
    </font>
    <font>
      <sz val="11"/>
      <name val="標楷體"/>
      <family val="4"/>
    </font>
    <font>
      <sz val="11"/>
      <color indexed="10"/>
      <name val="標楷體"/>
      <family val="4"/>
    </font>
    <font>
      <sz val="12"/>
      <color indexed="8"/>
      <name val="標楷體"/>
      <family val="4"/>
    </font>
    <font>
      <sz val="10"/>
      <name val="標楷體"/>
      <family val="4"/>
    </font>
    <font>
      <u val="single"/>
      <sz val="20"/>
      <name val="標楷體"/>
      <family val="4"/>
    </font>
    <font>
      <b/>
      <sz val="20"/>
      <name val="標楷體"/>
      <family val="4"/>
    </font>
    <font>
      <sz val="11"/>
      <color indexed="8"/>
      <name val="標楷體"/>
      <family val="4"/>
    </font>
    <font>
      <b/>
      <sz val="14"/>
      <name val="標楷體"/>
      <family val="4"/>
    </font>
    <font>
      <sz val="11"/>
      <name val="Courier"/>
      <family val="3"/>
    </font>
    <font>
      <sz val="10"/>
      <color indexed="9"/>
      <name val="標楷體"/>
      <family val="4"/>
    </font>
    <font>
      <sz val="10"/>
      <color indexed="9"/>
      <name val="Courier"/>
      <family val="3"/>
    </font>
    <font>
      <sz val="10"/>
      <name val="細明體"/>
      <family val="3"/>
    </font>
    <font>
      <sz val="16"/>
      <name val="華康楷書體W5"/>
      <family val="3"/>
    </font>
    <font>
      <b/>
      <sz val="12"/>
      <color indexed="9"/>
      <name val="標楷體"/>
      <family val="4"/>
    </font>
    <font>
      <b/>
      <u val="single"/>
      <sz val="22"/>
      <name val="標楷體"/>
      <family val="4"/>
    </font>
    <font>
      <b/>
      <u val="single"/>
      <sz val="20"/>
      <name val="標楷體"/>
      <family val="4"/>
    </font>
    <font>
      <b/>
      <u val="single"/>
      <sz val="14"/>
      <name val="標楷體"/>
      <family val="4"/>
    </font>
    <font>
      <b/>
      <sz val="12"/>
      <name val="Courier"/>
      <family val="3"/>
    </font>
    <font>
      <u val="single"/>
      <sz val="12"/>
      <name val="Courier"/>
      <family val="3"/>
    </font>
    <font>
      <sz val="11"/>
      <name val="新細明體"/>
      <family val="1"/>
    </font>
    <font>
      <b/>
      <sz val="10"/>
      <name val="細明體"/>
      <family val="3"/>
    </font>
    <font>
      <sz val="14"/>
      <color indexed="9"/>
      <name val="標楷體"/>
      <family val="4"/>
    </font>
    <font>
      <strike/>
      <sz val="14"/>
      <name val="標楷體"/>
      <family val="4"/>
    </font>
    <font>
      <sz val="22"/>
      <name val="標楷體"/>
      <family val="4"/>
    </font>
    <font>
      <sz val="22"/>
      <name val="Courier"/>
      <family val="3"/>
    </font>
    <font>
      <b/>
      <sz val="24"/>
      <name val="標楷體"/>
      <family val="4"/>
    </font>
    <font>
      <b/>
      <sz val="24"/>
      <name val="Courier"/>
      <family val="3"/>
    </font>
    <font>
      <b/>
      <u val="single"/>
      <sz val="24"/>
      <name val="標楷體"/>
      <family val="4"/>
    </font>
    <font>
      <sz val="14"/>
      <color indexed="8"/>
      <name val="標楷體"/>
      <family val="4"/>
    </font>
    <font>
      <sz val="14"/>
      <name val="Courier"/>
      <family val="3"/>
    </font>
    <font>
      <sz val="14"/>
      <color indexed="9"/>
      <name val="細明體"/>
      <family val="3"/>
    </font>
    <font>
      <sz val="12"/>
      <color indexed="9"/>
      <name val="新細明體"/>
      <family val="1"/>
    </font>
    <font>
      <u val="single"/>
      <sz val="12"/>
      <color indexed="20"/>
      <name val="Courier"/>
      <family val="3"/>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Courier"/>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Courier"/>
      <family val="3"/>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ourier"/>
      <family val="3"/>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rgb="FFFF0000"/>
      <name val="標楷體"/>
      <family val="4"/>
    </font>
    <font>
      <sz val="11"/>
      <color rgb="FFFF0000"/>
      <name val="標楷體"/>
      <family val="4"/>
    </font>
    <font>
      <sz val="11"/>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medium"/>
      <right style="thin"/>
      <top style="thin"/>
      <bottom/>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border>
    <border>
      <left style="thin"/>
      <right style="thin"/>
      <top/>
      <bottom/>
    </border>
    <border>
      <left style="thin"/>
      <right style="thin"/>
      <top/>
      <bottom style="medium"/>
    </border>
    <border>
      <left style="thin"/>
      <right style="medium"/>
      <top style="thin"/>
      <bottom/>
    </border>
    <border>
      <left style="thin"/>
      <right style="medium"/>
      <top/>
      <bottom/>
    </border>
    <border>
      <left style="thin"/>
      <right style="medium"/>
      <top/>
      <bottom style="medium"/>
    </border>
    <border>
      <left/>
      <right style="thin"/>
      <top/>
      <bottom/>
    </border>
    <border>
      <left/>
      <right/>
      <top style="medium"/>
      <bottom/>
    </border>
    <border>
      <left style="thin"/>
      <right/>
      <top style="thin"/>
      <bottom style="thin"/>
    </border>
    <border>
      <left style="medium"/>
      <right/>
      <top/>
      <bottom/>
    </border>
    <border>
      <left style="thin"/>
      <right/>
      <top/>
      <bottom/>
    </border>
    <border>
      <left style="thin"/>
      <right/>
      <top/>
      <bottom style="medium"/>
    </border>
    <border>
      <left/>
      <right style="medium"/>
      <top/>
      <bottom/>
    </border>
    <border>
      <left/>
      <right style="medium"/>
      <top/>
      <bottom style="medium"/>
    </border>
    <border>
      <left style="thin"/>
      <right style="thin"/>
      <top/>
      <bottom style="thin"/>
    </border>
    <border>
      <left style="thin"/>
      <right/>
      <top/>
      <bottom style="thin"/>
    </border>
    <border>
      <left style="medium"/>
      <right style="thin"/>
      <top style="medium"/>
      <bottom/>
    </border>
    <border>
      <left style="medium"/>
      <right style="thin"/>
      <top/>
      <bottom style="thin"/>
    </border>
    <border>
      <left style="thin"/>
      <right/>
      <top style="medium"/>
      <bottom style="thin"/>
    </border>
    <border>
      <left/>
      <right style="medium"/>
      <top style="medium"/>
      <bottom style="thin"/>
    </border>
    <border>
      <left/>
      <right style="thin"/>
      <top style="medium"/>
      <bottom style="thin"/>
    </border>
    <border>
      <left/>
      <right/>
      <top/>
      <bottom style="medium"/>
    </border>
    <border>
      <left style="medium"/>
      <right/>
      <top/>
      <bottom style="medium"/>
    </border>
    <border>
      <left/>
      <right style="thin"/>
      <top/>
      <bottom style="medium"/>
    </border>
    <border>
      <left style="medium"/>
      <right/>
      <top style="thin"/>
      <bottom/>
    </border>
    <border>
      <left/>
      <right style="thin"/>
      <top style="thin"/>
      <bottom/>
    </border>
    <border>
      <left style="medium"/>
      <right style="thin"/>
      <top style="thin"/>
      <bottom style="thin"/>
    </border>
    <border>
      <left style="thin"/>
      <right/>
      <top style="medium"/>
      <bottom/>
    </border>
    <border>
      <left/>
      <right style="thin"/>
      <top style="medium"/>
      <bottom/>
    </border>
    <border>
      <left/>
      <right style="thin"/>
      <top/>
      <bottom style="thin"/>
    </border>
    <border>
      <left style="thin"/>
      <right style="thin"/>
      <top style="medium"/>
      <bottom/>
    </border>
    <border>
      <left/>
      <right style="medium"/>
      <top style="medium"/>
      <bottom/>
    </border>
    <border>
      <left/>
      <right style="medium"/>
      <top/>
      <bottom style="thin"/>
    </border>
    <border>
      <left style="thin"/>
      <right/>
      <top style="thin"/>
      <bottom/>
    </border>
    <border>
      <left/>
      <right style="medium"/>
      <top style="thin"/>
      <bottom/>
    </border>
    <border>
      <left style="thin"/>
      <right style="medium"/>
      <top style="medium"/>
      <bottom/>
    </border>
    <border>
      <left style="thin"/>
      <right style="medium"/>
      <top/>
      <bottom style="thin"/>
    </border>
    <border>
      <left/>
      <right/>
      <top style="thin"/>
      <bottom/>
    </border>
    <border>
      <left/>
      <right/>
      <top/>
      <bottom style="thin"/>
    </border>
    <border>
      <left style="medium"/>
      <right/>
      <top style="medium"/>
      <bottom style="thin"/>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2" fillId="0" borderId="0">
      <alignment/>
      <protection/>
    </xf>
    <xf numFmtId="39" fontId="0" fillId="0" borderId="0">
      <alignment/>
      <protection/>
    </xf>
    <xf numFmtId="39" fontId="0" fillId="0" borderId="0">
      <alignment/>
      <protection/>
    </xf>
    <xf numFmtId="0" fontId="33" fillId="0" borderId="0" applyFont="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0" fontId="11" fillId="0" borderId="0">
      <alignment/>
      <protection/>
    </xf>
    <xf numFmtId="0" fontId="0" fillId="0" borderId="0">
      <alignment/>
      <protection/>
    </xf>
    <xf numFmtId="0" fontId="0" fillId="0" borderId="0">
      <alignment/>
      <protection/>
    </xf>
    <xf numFmtId="43" fontId="2" fillId="0" borderId="0" applyFont="0" applyFill="0" applyBorder="0" applyAlignment="0" applyProtection="0"/>
    <xf numFmtId="41" fontId="0" fillId="0" borderId="0" applyFont="0" applyFill="0" applyBorder="0" applyAlignment="0" applyProtection="0"/>
    <xf numFmtId="0" fontId="72" fillId="0" borderId="0" applyNumberFormat="0" applyFill="0" applyBorder="0" applyAlignment="0" applyProtection="0"/>
    <xf numFmtId="0" fontId="73" fillId="20" borderId="0" applyNumberFormat="0" applyBorder="0" applyAlignment="0" applyProtection="0"/>
    <xf numFmtId="0" fontId="74" fillId="0" borderId="1" applyNumberFormat="0" applyFill="0" applyAlignment="0" applyProtection="0"/>
    <xf numFmtId="0" fontId="75" fillId="21" borderId="0" applyNumberFormat="0" applyBorder="0" applyAlignment="0" applyProtection="0"/>
    <xf numFmtId="9" fontId="0" fillId="0" borderId="0" applyFont="0" applyFill="0" applyBorder="0" applyAlignment="0" applyProtection="0"/>
    <xf numFmtId="0" fontId="7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3" applyNumberFormat="0" applyFill="0" applyAlignment="0" applyProtection="0"/>
    <xf numFmtId="0" fontId="0" fillId="23" borderId="4" applyNumberFormat="0" applyFon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30" borderId="2" applyNumberFormat="0" applyAlignment="0" applyProtection="0"/>
    <xf numFmtId="0" fontId="85" fillId="22" borderId="8" applyNumberFormat="0" applyAlignment="0" applyProtection="0"/>
    <xf numFmtId="0" fontId="86" fillId="31" borderId="9" applyNumberFormat="0" applyAlignment="0" applyProtection="0"/>
    <xf numFmtId="0" fontId="87" fillId="32" borderId="0" applyNumberFormat="0" applyBorder="0" applyAlignment="0" applyProtection="0"/>
    <xf numFmtId="0" fontId="88" fillId="0" borderId="0" applyNumberFormat="0" applyFill="0" applyBorder="0" applyAlignment="0" applyProtection="0"/>
  </cellStyleXfs>
  <cellXfs count="652">
    <xf numFmtId="0" fontId="0" fillId="0" borderId="0" xfId="0" applyAlignment="1">
      <alignment/>
    </xf>
    <xf numFmtId="37" fontId="4" fillId="0" borderId="0" xfId="39" applyFont="1">
      <alignment/>
      <protection/>
    </xf>
    <xf numFmtId="37" fontId="4" fillId="0" borderId="0" xfId="39" applyFont="1" applyBorder="1">
      <alignment/>
      <protection/>
    </xf>
    <xf numFmtId="37" fontId="4" fillId="0" borderId="0" xfId="39" applyFont="1" applyBorder="1" applyAlignment="1" applyProtection="1">
      <alignment horizontal="left"/>
      <protection/>
    </xf>
    <xf numFmtId="37" fontId="4" fillId="0" borderId="0" xfId="39" applyFont="1" applyAlignment="1">
      <alignment horizontal="left" vertical="center"/>
      <protection/>
    </xf>
    <xf numFmtId="37" fontId="4" fillId="0" borderId="0" xfId="40" applyFont="1">
      <alignment/>
      <protection/>
    </xf>
    <xf numFmtId="37" fontId="4" fillId="0" borderId="0" xfId="40" applyFont="1" applyAlignment="1" applyProtection="1">
      <alignment horizontal="left"/>
      <protection/>
    </xf>
    <xf numFmtId="37" fontId="4" fillId="0" borderId="0" xfId="39" applyFont="1" applyAlignment="1" quotePrefix="1">
      <alignment horizontal="left" vertical="center"/>
      <protection/>
    </xf>
    <xf numFmtId="37" fontId="4" fillId="0" borderId="0" xfId="39" applyFont="1" applyBorder="1" applyProtection="1">
      <alignment/>
      <protection/>
    </xf>
    <xf numFmtId="176" fontId="4" fillId="0" borderId="0" xfId="39" applyNumberFormat="1" applyFont="1" applyBorder="1" applyProtection="1">
      <alignment/>
      <protection/>
    </xf>
    <xf numFmtId="37" fontId="2" fillId="0" borderId="0" xfId="37" applyFont="1">
      <alignment/>
      <protection/>
    </xf>
    <xf numFmtId="37" fontId="4" fillId="0" borderId="0" xfId="39" applyFont="1" applyAlignment="1" applyProtection="1">
      <alignment horizontal="left" vertical="center"/>
      <protection/>
    </xf>
    <xf numFmtId="178" fontId="4" fillId="0" borderId="0" xfId="0" applyNumberFormat="1" applyFont="1" applyAlignment="1">
      <alignment/>
    </xf>
    <xf numFmtId="0" fontId="0" fillId="0" borderId="0" xfId="0" applyAlignment="1">
      <alignment vertical="center"/>
    </xf>
    <xf numFmtId="37" fontId="4" fillId="0" borderId="0" xfId="39" applyFont="1" applyAlignment="1">
      <alignment vertical="center"/>
      <protection/>
    </xf>
    <xf numFmtId="0" fontId="4" fillId="0" borderId="0" xfId="0" applyFont="1" applyAlignment="1">
      <alignment vertical="center"/>
    </xf>
    <xf numFmtId="37" fontId="2" fillId="0" borderId="0" xfId="37" applyFont="1" applyBorder="1" applyAlignment="1">
      <alignment/>
      <protection/>
    </xf>
    <xf numFmtId="37" fontId="4" fillId="0" borderId="0" xfId="38" applyFont="1" applyFill="1">
      <alignment/>
      <protection/>
    </xf>
    <xf numFmtId="37" fontId="4" fillId="0" borderId="0" xfId="38" applyFont="1" applyFill="1" applyAlignment="1">
      <alignment vertical="center"/>
      <protection/>
    </xf>
    <xf numFmtId="37" fontId="12" fillId="0" borderId="10" xfId="39" applyFont="1" applyBorder="1" applyAlignment="1" applyProtection="1">
      <alignment horizontal="center" vertical="center" wrapText="1"/>
      <protection/>
    </xf>
    <xf numFmtId="37" fontId="12" fillId="0" borderId="11" xfId="39" applyFont="1" applyBorder="1" applyAlignment="1" applyProtection="1">
      <alignment horizontal="center" vertical="center" wrapText="1"/>
      <protection/>
    </xf>
    <xf numFmtId="37" fontId="12" fillId="0" borderId="0" xfId="39" applyFont="1" applyBorder="1" applyAlignment="1" applyProtection="1">
      <alignment horizontal="right"/>
      <protection/>
    </xf>
    <xf numFmtId="37" fontId="12" fillId="0" borderId="12" xfId="39" applyFont="1" applyBorder="1" applyAlignment="1" applyProtection="1">
      <alignment horizontal="left" vertical="center"/>
      <protection/>
    </xf>
    <xf numFmtId="37" fontId="12" fillId="0" borderId="13" xfId="39" applyFont="1" applyBorder="1" applyAlignment="1" applyProtection="1">
      <alignment horizontal="left" vertical="center"/>
      <protection/>
    </xf>
    <xf numFmtId="37" fontId="12" fillId="0" borderId="14" xfId="39" applyFont="1" applyBorder="1" applyAlignment="1" applyProtection="1">
      <alignment horizontal="left" vertical="center"/>
      <protection/>
    </xf>
    <xf numFmtId="37" fontId="12" fillId="0" borderId="0" xfId="40" applyFont="1">
      <alignment/>
      <protection/>
    </xf>
    <xf numFmtId="37" fontId="12" fillId="0" borderId="15" xfId="40" applyFont="1" applyBorder="1" applyAlignment="1" applyProtection="1">
      <alignment horizontal="center" vertical="center"/>
      <protection/>
    </xf>
    <xf numFmtId="37" fontId="12" fillId="0" borderId="16" xfId="40" applyFont="1" applyBorder="1" applyAlignment="1" applyProtection="1">
      <alignment horizontal="center" vertical="center"/>
      <protection/>
    </xf>
    <xf numFmtId="37" fontId="12" fillId="0" borderId="17" xfId="40" applyFont="1" applyBorder="1" applyAlignment="1" applyProtection="1">
      <alignment horizontal="center" vertical="center"/>
      <protection/>
    </xf>
    <xf numFmtId="39" fontId="17" fillId="0" borderId="0" xfId="34" applyFont="1">
      <alignment/>
      <protection/>
    </xf>
    <xf numFmtId="0" fontId="12" fillId="0" borderId="0" xfId="0" applyFont="1" applyAlignment="1">
      <alignment/>
    </xf>
    <xf numFmtId="178" fontId="12" fillId="0" borderId="0" xfId="0" applyNumberFormat="1" applyFont="1" applyAlignment="1">
      <alignment/>
    </xf>
    <xf numFmtId="0" fontId="12" fillId="0" borderId="0" xfId="0" applyFont="1" applyAlignment="1">
      <alignment horizontal="right"/>
    </xf>
    <xf numFmtId="3" fontId="12" fillId="0" borderId="18" xfId="38" applyNumberFormat="1" applyFont="1" applyBorder="1" applyAlignment="1" applyProtection="1">
      <alignment vertical="center"/>
      <protection/>
    </xf>
    <xf numFmtId="3" fontId="12" fillId="0" borderId="19" xfId="38" applyNumberFormat="1" applyFont="1" applyBorder="1" applyAlignment="1" applyProtection="1">
      <alignment vertical="center"/>
      <protection/>
    </xf>
    <xf numFmtId="3" fontId="12" fillId="0" borderId="20" xfId="38" applyNumberFormat="1" applyFont="1" applyBorder="1" applyAlignment="1" applyProtection="1">
      <alignment vertical="center"/>
      <protection/>
    </xf>
    <xf numFmtId="0" fontId="12" fillId="0" borderId="18" xfId="0" applyFont="1" applyBorder="1" applyAlignment="1">
      <alignment horizontal="center" vertical="center"/>
    </xf>
    <xf numFmtId="37" fontId="12" fillId="0" borderId="18" xfId="39" applyFont="1" applyBorder="1" applyAlignment="1" applyProtection="1">
      <alignment horizontal="center" vertical="center" wrapText="1"/>
      <protection/>
    </xf>
    <xf numFmtId="37" fontId="12" fillId="0" borderId="21" xfId="39" applyFont="1" applyBorder="1" applyAlignment="1" applyProtection="1">
      <alignment horizontal="center" vertical="center" wrapText="1"/>
      <protection/>
    </xf>
    <xf numFmtId="37" fontId="12" fillId="0" borderId="19" xfId="39" applyFont="1" applyBorder="1" applyAlignment="1" applyProtection="1">
      <alignment vertical="center"/>
      <protection/>
    </xf>
    <xf numFmtId="39" fontId="12" fillId="0" borderId="22" xfId="39" applyNumberFormat="1" applyFont="1" applyBorder="1" applyAlignment="1" applyProtection="1">
      <alignment vertical="center"/>
      <protection/>
    </xf>
    <xf numFmtId="37" fontId="12" fillId="0" borderId="20" xfId="39" applyFont="1" applyBorder="1" applyAlignment="1" applyProtection="1">
      <alignment vertical="center"/>
      <protection/>
    </xf>
    <xf numFmtId="39" fontId="12" fillId="0" borderId="23" xfId="39" applyNumberFormat="1" applyFont="1" applyBorder="1" applyAlignment="1" applyProtection="1">
      <alignment vertical="center"/>
      <protection/>
    </xf>
    <xf numFmtId="0" fontId="12" fillId="0" borderId="0" xfId="0" applyFont="1" applyAlignment="1">
      <alignment vertical="center"/>
    </xf>
    <xf numFmtId="0" fontId="12" fillId="0" borderId="0" xfId="0" applyFont="1" applyAlignment="1">
      <alignment/>
    </xf>
    <xf numFmtId="178" fontId="12" fillId="0" borderId="0" xfId="0" applyNumberFormat="1" applyFont="1" applyAlignment="1">
      <alignment/>
    </xf>
    <xf numFmtId="39" fontId="12" fillId="0" borderId="0" xfId="34" applyFont="1">
      <alignment/>
      <protection/>
    </xf>
    <xf numFmtId="39" fontId="12" fillId="0" borderId="0" xfId="34" applyFont="1" applyAlignment="1" applyProtection="1">
      <alignment horizontal="center"/>
      <protection/>
    </xf>
    <xf numFmtId="39" fontId="12" fillId="0" borderId="0" xfId="35" applyFont="1">
      <alignment/>
      <protection/>
    </xf>
    <xf numFmtId="39" fontId="12" fillId="0" borderId="0" xfId="35" applyFont="1" applyAlignment="1" applyProtection="1">
      <alignment horizontal="left"/>
      <protection/>
    </xf>
    <xf numFmtId="37" fontId="12" fillId="0" borderId="0" xfId="35" applyNumberFormat="1" applyFont="1" applyProtection="1">
      <alignment/>
      <protection/>
    </xf>
    <xf numFmtId="10" fontId="12" fillId="0" borderId="0" xfId="35" applyNumberFormat="1" applyFont="1" applyProtection="1">
      <alignment/>
      <protection/>
    </xf>
    <xf numFmtId="0" fontId="13" fillId="0" borderId="0" xfId="0" applyFont="1" applyAlignment="1">
      <alignment/>
    </xf>
    <xf numFmtId="37" fontId="12" fillId="0" borderId="0" xfId="38" applyFont="1" applyFill="1" applyBorder="1" applyAlignment="1" applyProtection="1">
      <alignment horizontal="left" vertical="center"/>
      <protection/>
    </xf>
    <xf numFmtId="0" fontId="12" fillId="0" borderId="0" xfId="0" applyFont="1" applyAlignment="1">
      <alignment horizontal="left"/>
    </xf>
    <xf numFmtId="0" fontId="23" fillId="0" borderId="0" xfId="0" applyFont="1" applyFill="1" applyBorder="1" applyAlignment="1">
      <alignment horizontal="left" vertical="center"/>
    </xf>
    <xf numFmtId="178" fontId="12" fillId="0" borderId="0" xfId="0" applyNumberFormat="1" applyFont="1" applyBorder="1" applyAlignment="1">
      <alignment/>
    </xf>
    <xf numFmtId="0" fontId="12" fillId="0" borderId="0" xfId="0" applyFont="1" applyBorder="1" applyAlignment="1">
      <alignment vertical="center"/>
    </xf>
    <xf numFmtId="0" fontId="12" fillId="0" borderId="0" xfId="0" applyFont="1" applyBorder="1" applyAlignment="1">
      <alignment/>
    </xf>
    <xf numFmtId="41" fontId="12" fillId="0" borderId="0" xfId="0" applyNumberFormat="1" applyFont="1" applyBorder="1" applyAlignment="1">
      <alignment/>
    </xf>
    <xf numFmtId="41" fontId="12" fillId="0" borderId="0" xfId="0" applyNumberFormat="1" applyFont="1" applyBorder="1" applyAlignment="1">
      <alignment horizontal="right" vertical="center"/>
    </xf>
    <xf numFmtId="41" fontId="12" fillId="0" borderId="0" xfId="0" applyNumberFormat="1" applyFont="1" applyAlignment="1">
      <alignment/>
    </xf>
    <xf numFmtId="0" fontId="12" fillId="0" borderId="10" xfId="0" applyFont="1" applyBorder="1" applyAlignment="1">
      <alignment horizontal="center" vertical="center" wrapText="1"/>
    </xf>
    <xf numFmtId="37" fontId="12" fillId="0" borderId="12" xfId="40" applyFont="1" applyBorder="1" applyAlignment="1" applyProtection="1">
      <alignment horizontal="left" vertical="center"/>
      <protection/>
    </xf>
    <xf numFmtId="37" fontId="12" fillId="0" borderId="13" xfId="40" applyFont="1" applyBorder="1" applyAlignment="1" applyProtection="1">
      <alignment horizontal="left" vertical="center"/>
      <protection/>
    </xf>
    <xf numFmtId="37" fontId="4" fillId="0" borderId="13" xfId="40" applyFont="1" applyBorder="1" applyAlignment="1" applyProtection="1">
      <alignment horizontal="left" vertical="center"/>
      <protection/>
    </xf>
    <xf numFmtId="37" fontId="6" fillId="0" borderId="13" xfId="40" applyFont="1" applyBorder="1" applyAlignment="1" applyProtection="1">
      <alignment horizontal="left" vertical="center"/>
      <protection/>
    </xf>
    <xf numFmtId="37" fontId="12" fillId="0" borderId="14" xfId="40" applyFont="1" applyBorder="1" applyAlignment="1" applyProtection="1">
      <alignment horizontal="center" vertical="center"/>
      <protection/>
    </xf>
    <xf numFmtId="37" fontId="12" fillId="0" borderId="18" xfId="40" applyFont="1" applyBorder="1" applyAlignment="1" applyProtection="1">
      <alignment vertical="center"/>
      <protection/>
    </xf>
    <xf numFmtId="37" fontId="12" fillId="0" borderId="19" xfId="40" applyFont="1" applyBorder="1" applyAlignment="1" applyProtection="1">
      <alignment vertical="center"/>
      <protection/>
    </xf>
    <xf numFmtId="37" fontId="12" fillId="0" borderId="20" xfId="40" applyFont="1" applyBorder="1" applyAlignment="1" applyProtection="1">
      <alignment vertical="center"/>
      <protection/>
    </xf>
    <xf numFmtId="3" fontId="12" fillId="0" borderId="18" xfId="0" applyNumberFormat="1" applyFont="1" applyBorder="1" applyAlignment="1">
      <alignment vertical="center"/>
    </xf>
    <xf numFmtId="177" fontId="12" fillId="0" borderId="18" xfId="0" applyNumberFormat="1" applyFont="1" applyBorder="1" applyAlignment="1">
      <alignment vertical="center"/>
    </xf>
    <xf numFmtId="3" fontId="12" fillId="0" borderId="19" xfId="0" applyNumberFormat="1" applyFont="1" applyBorder="1" applyAlignment="1">
      <alignment vertical="center"/>
    </xf>
    <xf numFmtId="177" fontId="20" fillId="0" borderId="19" xfId="0" applyNumberFormat="1" applyFont="1" applyBorder="1" applyAlignment="1">
      <alignment vertical="center"/>
    </xf>
    <xf numFmtId="177" fontId="12" fillId="0" borderId="19" xfId="0" applyNumberFormat="1" applyFont="1" applyBorder="1" applyAlignment="1">
      <alignment vertical="center"/>
    </xf>
    <xf numFmtId="37" fontId="12" fillId="0" borderId="21" xfId="40" applyFont="1" applyBorder="1" applyAlignment="1" applyProtection="1">
      <alignment vertical="center"/>
      <protection/>
    </xf>
    <xf numFmtId="37" fontId="12" fillId="0" borderId="22" xfId="40" applyFont="1" applyBorder="1" applyAlignment="1" applyProtection="1">
      <alignment vertical="center"/>
      <protection/>
    </xf>
    <xf numFmtId="37" fontId="12" fillId="0" borderId="23" xfId="40" applyFont="1" applyBorder="1" applyAlignment="1" applyProtection="1">
      <alignment vertical="center"/>
      <protection/>
    </xf>
    <xf numFmtId="0" fontId="24" fillId="0" borderId="0" xfId="0" applyFont="1" applyAlignment="1">
      <alignment horizontal="right"/>
    </xf>
    <xf numFmtId="178" fontId="24" fillId="0" borderId="0" xfId="0" applyNumberFormat="1" applyFont="1" applyAlignment="1">
      <alignment/>
    </xf>
    <xf numFmtId="39" fontId="24" fillId="0" borderId="0" xfId="34" applyFont="1" applyAlignment="1" applyProtection="1" quotePrefix="1">
      <alignment horizontal="right"/>
      <protection/>
    </xf>
    <xf numFmtId="178" fontId="21" fillId="0" borderId="18" xfId="0" applyNumberFormat="1" applyFont="1" applyBorder="1" applyAlignment="1">
      <alignment vertical="center"/>
    </xf>
    <xf numFmtId="178" fontId="21" fillId="0" borderId="19" xfId="0" applyNumberFormat="1" applyFont="1" applyBorder="1" applyAlignment="1">
      <alignment vertical="center"/>
    </xf>
    <xf numFmtId="37" fontId="4" fillId="0" borderId="0" xfId="41" applyFont="1" applyFill="1">
      <alignment/>
      <protection/>
    </xf>
    <xf numFmtId="37" fontId="4" fillId="0" borderId="0" xfId="41" applyFont="1" applyFill="1" applyAlignment="1">
      <alignment vertical="center"/>
      <protection/>
    </xf>
    <xf numFmtId="37" fontId="4" fillId="0" borderId="0" xfId="41" applyFont="1" applyFill="1" applyAlignment="1" applyProtection="1">
      <alignment horizontal="left"/>
      <protection/>
    </xf>
    <xf numFmtId="39" fontId="4" fillId="0" borderId="0" xfId="41" applyNumberFormat="1" applyFont="1" applyFill="1" applyBorder="1" applyAlignment="1" applyProtection="1">
      <alignment vertical="center"/>
      <protection/>
    </xf>
    <xf numFmtId="176" fontId="4" fillId="0" borderId="0" xfId="41" applyNumberFormat="1" applyFont="1" applyFill="1" applyBorder="1" applyAlignment="1" applyProtection="1">
      <alignment vertical="center"/>
      <protection/>
    </xf>
    <xf numFmtId="178" fontId="21" fillId="0" borderId="18" xfId="0" applyNumberFormat="1" applyFont="1" applyBorder="1" applyAlignment="1">
      <alignment/>
    </xf>
    <xf numFmtId="178" fontId="21" fillId="0" borderId="19" xfId="0" applyNumberFormat="1" applyFont="1" applyBorder="1" applyAlignment="1">
      <alignment/>
    </xf>
    <xf numFmtId="178" fontId="21" fillId="0" borderId="19" xfId="0" applyNumberFormat="1" applyFont="1" applyBorder="1" applyAlignment="1">
      <alignment horizontal="right"/>
    </xf>
    <xf numFmtId="3" fontId="21" fillId="0" borderId="19" xfId="0" applyNumberFormat="1" applyFont="1" applyBorder="1" applyAlignment="1">
      <alignment vertical="center"/>
    </xf>
    <xf numFmtId="4" fontId="21" fillId="0" borderId="19" xfId="35" applyNumberFormat="1" applyFont="1" applyBorder="1">
      <alignment/>
      <protection/>
    </xf>
    <xf numFmtId="37" fontId="21" fillId="0" borderId="19" xfId="35" applyNumberFormat="1" applyFont="1" applyBorder="1" applyAlignment="1" applyProtection="1">
      <alignment horizontal="center"/>
      <protection/>
    </xf>
    <xf numFmtId="0" fontId="29" fillId="0" borderId="24" xfId="0" applyFont="1" applyBorder="1" applyAlignment="1">
      <alignment horizontal="center"/>
    </xf>
    <xf numFmtId="37" fontId="21" fillId="0" borderId="18" xfId="34" applyNumberFormat="1" applyFont="1" applyBorder="1" applyProtection="1">
      <alignment/>
      <protection/>
    </xf>
    <xf numFmtId="37" fontId="21" fillId="0" borderId="19" xfId="34" applyNumberFormat="1" applyFont="1" applyBorder="1" applyProtection="1">
      <alignment/>
      <protection/>
    </xf>
    <xf numFmtId="37" fontId="12" fillId="0" borderId="0" xfId="40" applyFont="1" applyAlignment="1" applyProtection="1" quotePrefix="1">
      <alignment horizontal="right"/>
      <protection/>
    </xf>
    <xf numFmtId="3" fontId="12" fillId="0" borderId="18" xfId="38" applyNumberFormat="1" applyFont="1" applyFill="1" applyBorder="1" applyAlignment="1" applyProtection="1">
      <alignment vertical="center"/>
      <protection/>
    </xf>
    <xf numFmtId="3" fontId="12" fillId="0" borderId="19" xfId="38" applyNumberFormat="1" applyFont="1" applyFill="1" applyBorder="1" applyAlignment="1" applyProtection="1">
      <alignment vertical="center"/>
      <protection/>
    </xf>
    <xf numFmtId="3" fontId="12" fillId="0" borderId="20" xfId="38" applyNumberFormat="1" applyFont="1" applyFill="1" applyBorder="1" applyAlignment="1" applyProtection="1">
      <alignment vertical="center"/>
      <protection/>
    </xf>
    <xf numFmtId="3" fontId="12" fillId="0" borderId="19" xfId="41" applyNumberFormat="1" applyFont="1" applyFill="1" applyBorder="1" applyAlignment="1" applyProtection="1">
      <alignment vertical="center"/>
      <protection/>
    </xf>
    <xf numFmtId="3" fontId="12" fillId="0" borderId="19" xfId="46" applyNumberFormat="1" applyFont="1" applyFill="1" applyBorder="1" applyAlignment="1">
      <alignment horizontal="right" vertical="center"/>
    </xf>
    <xf numFmtId="37" fontId="12" fillId="0" borderId="19" xfId="39" applyFont="1" applyFill="1" applyBorder="1" applyAlignment="1" applyProtection="1">
      <alignment vertical="center"/>
      <protection/>
    </xf>
    <xf numFmtId="37" fontId="12" fillId="0" borderId="20" xfId="39" applyFont="1" applyFill="1" applyBorder="1" applyAlignment="1" applyProtection="1">
      <alignment vertical="center"/>
      <protection/>
    </xf>
    <xf numFmtId="3" fontId="12" fillId="0" borderId="19" xfId="37" applyNumberFormat="1" applyFont="1" applyFill="1" applyBorder="1" applyAlignment="1" applyProtection="1">
      <alignment vertical="center"/>
      <protection/>
    </xf>
    <xf numFmtId="3" fontId="19" fillId="0" borderId="19" xfId="37" applyNumberFormat="1" applyFont="1" applyFill="1" applyBorder="1" applyAlignment="1" applyProtection="1">
      <alignment vertical="center"/>
      <protection/>
    </xf>
    <xf numFmtId="3" fontId="19" fillId="0" borderId="20" xfId="37" applyNumberFormat="1" applyFont="1" applyFill="1" applyBorder="1" applyAlignment="1" applyProtection="1">
      <alignment vertical="center"/>
      <protection/>
    </xf>
    <xf numFmtId="37" fontId="12" fillId="0" borderId="18" xfId="40" applyFont="1" applyFill="1" applyBorder="1" applyAlignment="1" applyProtection="1">
      <alignment vertical="center"/>
      <protection/>
    </xf>
    <xf numFmtId="37" fontId="12" fillId="0" borderId="19" xfId="40" applyFont="1" applyFill="1" applyBorder="1" applyAlignment="1" applyProtection="1">
      <alignment vertical="center"/>
      <protection/>
    </xf>
    <xf numFmtId="37" fontId="12" fillId="0" borderId="12" xfId="38" applyFont="1" applyFill="1" applyBorder="1" applyAlignment="1" applyProtection="1">
      <alignment horizontal="left" vertical="center"/>
      <protection/>
    </xf>
    <xf numFmtId="37" fontId="12" fillId="0" borderId="13" xfId="38" applyFont="1" applyFill="1" applyBorder="1" applyAlignment="1" applyProtection="1">
      <alignment horizontal="left" vertical="center"/>
      <protection/>
    </xf>
    <xf numFmtId="37" fontId="12" fillId="0" borderId="14" xfId="38" applyFont="1" applyFill="1" applyBorder="1" applyAlignment="1" applyProtection="1">
      <alignment horizontal="left" vertical="center"/>
      <protection/>
    </xf>
    <xf numFmtId="37" fontId="5" fillId="0" borderId="0" xfId="38" applyFont="1" applyFill="1" applyAlignment="1" applyProtection="1">
      <alignment horizontal="left"/>
      <protection/>
    </xf>
    <xf numFmtId="37" fontId="12" fillId="0" borderId="10" xfId="38" applyFont="1" applyFill="1" applyBorder="1" applyAlignment="1" applyProtection="1">
      <alignment horizontal="center" vertical="center" wrapText="1"/>
      <protection/>
    </xf>
    <xf numFmtId="37" fontId="12" fillId="0" borderId="10" xfId="38" applyFont="1" applyFill="1" applyBorder="1" applyAlignment="1" applyProtection="1">
      <alignment horizontal="center" vertical="center"/>
      <protection/>
    </xf>
    <xf numFmtId="4" fontId="21" fillId="0" borderId="18" xfId="38" applyNumberFormat="1" applyFont="1" applyFill="1" applyBorder="1" applyAlignment="1" applyProtection="1">
      <alignment vertical="center"/>
      <protection/>
    </xf>
    <xf numFmtId="4" fontId="21" fillId="0" borderId="19" xfId="38" applyNumberFormat="1" applyFont="1" applyFill="1" applyBorder="1" applyAlignment="1" applyProtection="1">
      <alignment vertical="center"/>
      <protection/>
    </xf>
    <xf numFmtId="4" fontId="22" fillId="0" borderId="19" xfId="38" applyNumberFormat="1" applyFont="1" applyFill="1" applyBorder="1" applyAlignment="1" applyProtection="1">
      <alignment vertical="center"/>
      <protection/>
    </xf>
    <xf numFmtId="4" fontId="21" fillId="0" borderId="20" xfId="38" applyNumberFormat="1" applyFont="1" applyFill="1" applyBorder="1" applyAlignment="1" applyProtection="1">
      <alignment vertical="center"/>
      <protection/>
    </xf>
    <xf numFmtId="37" fontId="12" fillId="0" borderId="0" xfId="41" applyFont="1" applyFill="1" applyAlignment="1" applyProtection="1">
      <alignment horizontal="left"/>
      <protection/>
    </xf>
    <xf numFmtId="0" fontId="12" fillId="0" borderId="0" xfId="0" applyFont="1" applyFill="1" applyAlignment="1">
      <alignment/>
    </xf>
    <xf numFmtId="37" fontId="12" fillId="0" borderId="0" xfId="42" applyFont="1" applyFill="1">
      <alignment/>
      <protection/>
    </xf>
    <xf numFmtId="37" fontId="4" fillId="0" borderId="0" xfId="42" applyFont="1" applyFill="1">
      <alignment/>
      <protection/>
    </xf>
    <xf numFmtId="37" fontId="4" fillId="0" borderId="0" xfId="42" applyFont="1" applyFill="1" applyAlignment="1">
      <alignment/>
      <protection/>
    </xf>
    <xf numFmtId="37" fontId="12" fillId="0" borderId="14" xfId="42" applyFont="1" applyFill="1" applyBorder="1" applyAlignment="1" applyProtection="1">
      <alignment vertical="center"/>
      <protection/>
    </xf>
    <xf numFmtId="3" fontId="12" fillId="0" borderId="20" xfId="42" applyNumberFormat="1" applyFont="1" applyFill="1" applyBorder="1" applyAlignment="1" applyProtection="1">
      <alignment vertical="center"/>
      <protection/>
    </xf>
    <xf numFmtId="43" fontId="12" fillId="0" borderId="20" xfId="42" applyNumberFormat="1" applyFont="1" applyFill="1" applyBorder="1" applyAlignment="1" applyProtection="1">
      <alignment vertical="center"/>
      <protection/>
    </xf>
    <xf numFmtId="3" fontId="23" fillId="0" borderId="20" xfId="42" applyNumberFormat="1" applyFont="1" applyFill="1" applyBorder="1" applyAlignment="1" applyProtection="1">
      <alignment vertical="center"/>
      <protection/>
    </xf>
    <xf numFmtId="43" fontId="23" fillId="0" borderId="20" xfId="42" applyNumberFormat="1" applyFont="1" applyFill="1" applyBorder="1" applyAlignment="1" applyProtection="1">
      <alignment vertical="center"/>
      <protection/>
    </xf>
    <xf numFmtId="37" fontId="4" fillId="0" borderId="0" xfId="42" applyFont="1" applyFill="1" applyAlignment="1" applyProtection="1">
      <alignment horizontal="center"/>
      <protection/>
    </xf>
    <xf numFmtId="37" fontId="12" fillId="0" borderId="18" xfId="37" applyFont="1" applyFill="1" applyBorder="1" applyAlignment="1">
      <alignment vertical="center"/>
      <protection/>
    </xf>
    <xf numFmtId="37" fontId="2" fillId="0" borderId="0" xfId="37" applyFont="1" applyFill="1">
      <alignment/>
      <protection/>
    </xf>
    <xf numFmtId="3" fontId="19" fillId="0" borderId="19" xfId="37" applyNumberFormat="1" applyFont="1" applyFill="1" applyBorder="1" applyAlignment="1" applyProtection="1">
      <alignment horizontal="right" vertical="center"/>
      <protection/>
    </xf>
    <xf numFmtId="179" fontId="19" fillId="0" borderId="19" xfId="37" applyNumberFormat="1" applyFont="1" applyFill="1" applyBorder="1" applyAlignment="1" applyProtection="1">
      <alignment vertical="center"/>
      <protection/>
    </xf>
    <xf numFmtId="37" fontId="2" fillId="0" borderId="25" xfId="37" applyFont="1" applyFill="1" applyBorder="1" applyAlignment="1">
      <alignment/>
      <protection/>
    </xf>
    <xf numFmtId="37" fontId="2" fillId="0" borderId="0" xfId="37" applyFont="1" applyFill="1" applyBorder="1" applyAlignment="1">
      <alignment/>
      <protection/>
    </xf>
    <xf numFmtId="37" fontId="2" fillId="0" borderId="0" xfId="37" applyFont="1" applyFill="1" applyAlignment="1">
      <alignment/>
      <protection/>
    </xf>
    <xf numFmtId="37" fontId="2" fillId="0" borderId="0" xfId="37" applyFont="1" applyFill="1" applyBorder="1">
      <alignment/>
      <protection/>
    </xf>
    <xf numFmtId="37" fontId="0" fillId="0" borderId="0" xfId="0" applyNumberFormat="1" applyFill="1" applyBorder="1" applyAlignment="1">
      <alignment/>
    </xf>
    <xf numFmtId="0" fontId="0" fillId="0" borderId="0" xfId="0" applyFill="1" applyBorder="1" applyAlignment="1">
      <alignment/>
    </xf>
    <xf numFmtId="37" fontId="12" fillId="0" borderId="0" xfId="37" applyFont="1" applyFill="1" applyBorder="1" applyAlignment="1">
      <alignment/>
      <protection/>
    </xf>
    <xf numFmtId="37" fontId="12" fillId="0" borderId="0" xfId="37" applyFont="1" applyFill="1" applyAlignment="1">
      <alignment/>
      <protection/>
    </xf>
    <xf numFmtId="181" fontId="12" fillId="0" borderId="19" xfId="44" applyNumberFormat="1" applyFont="1" applyFill="1" applyBorder="1" applyAlignment="1">
      <alignment vertical="center"/>
      <protection/>
    </xf>
    <xf numFmtId="177" fontId="12" fillId="0" borderId="18" xfId="0" applyNumberFormat="1" applyFont="1" applyFill="1" applyBorder="1" applyAlignment="1">
      <alignment vertical="center"/>
    </xf>
    <xf numFmtId="37" fontId="12" fillId="0" borderId="0" xfId="40" applyFont="1" applyFill="1" applyBorder="1" applyAlignment="1" applyProtection="1">
      <alignment horizontal="left" vertical="center"/>
      <protection/>
    </xf>
    <xf numFmtId="37" fontId="4" fillId="0" borderId="0" xfId="40" applyFont="1" applyFill="1" applyBorder="1" applyAlignment="1" applyProtection="1">
      <alignment vertical="center"/>
      <protection/>
    </xf>
    <xf numFmtId="37" fontId="12" fillId="0" borderId="0" xfId="40" applyFont="1" applyFill="1" applyAlignment="1" applyProtection="1">
      <alignment horizontal="left"/>
      <protection/>
    </xf>
    <xf numFmtId="37" fontId="4" fillId="0" borderId="0" xfId="40" applyFont="1" applyFill="1">
      <alignment/>
      <protection/>
    </xf>
    <xf numFmtId="37" fontId="12" fillId="0" borderId="0" xfId="40" applyFont="1" applyFill="1">
      <alignment/>
      <protection/>
    </xf>
    <xf numFmtId="177" fontId="12" fillId="0" borderId="19" xfId="0" applyNumberFormat="1" applyFont="1" applyFill="1" applyBorder="1" applyAlignment="1">
      <alignment vertical="center"/>
    </xf>
    <xf numFmtId="0" fontId="0" fillId="0" borderId="0" xfId="0" applyFill="1" applyAlignment="1">
      <alignment/>
    </xf>
    <xf numFmtId="178" fontId="4" fillId="0" borderId="0" xfId="0" applyNumberFormat="1" applyFont="1" applyFill="1" applyAlignment="1">
      <alignment/>
    </xf>
    <xf numFmtId="0" fontId="24" fillId="0" borderId="0" xfId="0" applyFont="1" applyFill="1" applyAlignment="1">
      <alignment horizontal="right"/>
    </xf>
    <xf numFmtId="0" fontId="0" fillId="0" borderId="0" xfId="0" applyFill="1" applyAlignment="1">
      <alignment vertical="center"/>
    </xf>
    <xf numFmtId="178" fontId="4" fillId="0" borderId="0" xfId="0" applyNumberFormat="1" applyFont="1" applyFill="1" applyAlignment="1">
      <alignment vertical="center"/>
    </xf>
    <xf numFmtId="0" fontId="10" fillId="0" borderId="0" xfId="0" applyFont="1" applyFill="1" applyAlignment="1">
      <alignment vertical="center"/>
    </xf>
    <xf numFmtId="37" fontId="12" fillId="0" borderId="16" xfId="40" applyFont="1" applyFill="1" applyBorder="1" applyAlignment="1" applyProtection="1">
      <alignment horizontal="center" vertical="center"/>
      <protection/>
    </xf>
    <xf numFmtId="37" fontId="2" fillId="0" borderId="0" xfId="37" applyFont="1" applyFill="1" applyAlignment="1">
      <alignment vertical="center"/>
      <protection/>
    </xf>
    <xf numFmtId="37" fontId="12" fillId="0" borderId="0" xfId="37" applyFont="1" applyFill="1" applyAlignment="1">
      <alignment horizontal="right"/>
      <protection/>
    </xf>
    <xf numFmtId="0" fontId="12" fillId="0" borderId="26" xfId="0" applyFont="1" applyFill="1" applyBorder="1" applyAlignment="1">
      <alignment horizontal="center" vertical="center" wrapText="1"/>
    </xf>
    <xf numFmtId="0" fontId="12" fillId="0" borderId="11" xfId="0" applyFont="1" applyFill="1" applyBorder="1" applyAlignment="1">
      <alignment horizontal="center" vertical="center" wrapText="1"/>
    </xf>
    <xf numFmtId="4" fontId="12" fillId="0" borderId="22" xfId="37" applyNumberFormat="1" applyFont="1" applyFill="1" applyBorder="1" applyAlignment="1" applyProtection="1">
      <alignment vertical="center"/>
      <protection/>
    </xf>
    <xf numFmtId="4" fontId="19" fillId="0" borderId="22" xfId="37" applyNumberFormat="1" applyFont="1" applyFill="1" applyBorder="1" applyAlignment="1" applyProtection="1">
      <alignment vertical="center"/>
      <protection/>
    </xf>
    <xf numFmtId="37" fontId="12" fillId="0" borderId="25" xfId="37" applyFont="1" applyFill="1" applyBorder="1" applyAlignment="1">
      <alignment/>
      <protection/>
    </xf>
    <xf numFmtId="0" fontId="7" fillId="0" borderId="0" xfId="0" applyFont="1" applyFill="1" applyAlignment="1">
      <alignment horizontal="center"/>
    </xf>
    <xf numFmtId="0" fontId="7" fillId="0" borderId="0" xfId="0" applyFont="1" applyFill="1" applyAlignment="1">
      <alignment/>
    </xf>
    <xf numFmtId="37" fontId="12" fillId="0" borderId="10" xfId="41" applyFont="1" applyFill="1" applyBorder="1" applyAlignment="1" applyProtection="1">
      <alignment horizontal="center" vertical="center" wrapText="1"/>
      <protection/>
    </xf>
    <xf numFmtId="37" fontId="12" fillId="0" borderId="11" xfId="41" applyFont="1" applyFill="1" applyBorder="1" applyAlignment="1" applyProtection="1">
      <alignment horizontal="center" vertical="center" wrapText="1"/>
      <protection/>
    </xf>
    <xf numFmtId="37" fontId="12" fillId="0" borderId="13" xfId="41" applyFont="1" applyFill="1" applyBorder="1" applyAlignment="1" applyProtection="1">
      <alignment horizontal="left" vertical="center"/>
      <protection/>
    </xf>
    <xf numFmtId="182" fontId="12" fillId="0" borderId="19" xfId="41" applyNumberFormat="1" applyFont="1" applyFill="1" applyBorder="1" applyAlignment="1" applyProtection="1">
      <alignment vertical="center"/>
      <protection/>
    </xf>
    <xf numFmtId="182" fontId="12" fillId="0" borderId="22" xfId="41" applyNumberFormat="1" applyFont="1" applyFill="1" applyBorder="1" applyAlignment="1" applyProtection="1">
      <alignment vertical="center"/>
      <protection/>
    </xf>
    <xf numFmtId="37" fontId="12" fillId="0" borderId="13" xfId="41" applyFont="1" applyFill="1" applyBorder="1" applyAlignment="1" applyProtection="1">
      <alignment horizontal="left" vertical="center" wrapText="1"/>
      <protection/>
    </xf>
    <xf numFmtId="37" fontId="12" fillId="0" borderId="13" xfId="41" applyFont="1" applyFill="1" applyBorder="1" applyAlignment="1" applyProtection="1">
      <alignment horizontal="left" vertical="top"/>
      <protection/>
    </xf>
    <xf numFmtId="37" fontId="12" fillId="0" borderId="0" xfId="41" applyFont="1" applyFill="1">
      <alignment/>
      <protection/>
    </xf>
    <xf numFmtId="182" fontId="20" fillId="0" borderId="19" xfId="41" applyNumberFormat="1" applyFont="1" applyFill="1" applyBorder="1" applyAlignment="1" applyProtection="1">
      <alignment vertical="center"/>
      <protection/>
    </xf>
    <xf numFmtId="0" fontId="12" fillId="0" borderId="0" xfId="44" applyFont="1" applyFill="1">
      <alignment/>
      <protection/>
    </xf>
    <xf numFmtId="0" fontId="12" fillId="0" borderId="0" xfId="44" applyFont="1" applyFill="1" applyAlignment="1">
      <alignment horizontal="right"/>
      <protection/>
    </xf>
    <xf numFmtId="0" fontId="17" fillId="0" borderId="0" xfId="44" applyFont="1" applyFill="1" applyAlignment="1">
      <alignment vertical="center"/>
      <protection/>
    </xf>
    <xf numFmtId="181" fontId="12" fillId="0" borderId="18" xfId="44" applyNumberFormat="1" applyFont="1" applyFill="1" applyBorder="1" applyAlignment="1">
      <alignment vertical="center"/>
      <protection/>
    </xf>
    <xf numFmtId="0" fontId="17" fillId="0" borderId="0" xfId="44" applyFont="1" applyFill="1">
      <alignment/>
      <protection/>
    </xf>
    <xf numFmtId="0" fontId="24" fillId="0" borderId="0" xfId="44" applyFont="1" applyFill="1" applyBorder="1" applyAlignment="1">
      <alignment horizontal="left" vertical="center"/>
      <protection/>
    </xf>
    <xf numFmtId="178" fontId="24" fillId="0" borderId="0" xfId="44" applyNumberFormat="1" applyFont="1" applyFill="1" applyBorder="1">
      <alignment/>
      <protection/>
    </xf>
    <xf numFmtId="0" fontId="24" fillId="0" borderId="0" xfId="44" applyFont="1" applyFill="1" applyBorder="1" applyAlignment="1">
      <alignment vertical="center"/>
      <protection/>
    </xf>
    <xf numFmtId="0" fontId="12" fillId="0" borderId="0" xfId="44" applyFont="1" applyFill="1" applyBorder="1" applyAlignment="1">
      <alignment horizontal="left" vertical="center"/>
      <protection/>
    </xf>
    <xf numFmtId="178" fontId="12" fillId="0" borderId="0" xfId="44" applyNumberFormat="1" applyFont="1" applyFill="1" applyBorder="1">
      <alignment/>
      <protection/>
    </xf>
    <xf numFmtId="0" fontId="12" fillId="0" borderId="0" xfId="44" applyFont="1" applyFill="1" applyBorder="1" applyAlignment="1">
      <alignment vertical="center"/>
      <protection/>
    </xf>
    <xf numFmtId="4" fontId="21" fillId="0" borderId="21" xfId="38" applyNumberFormat="1" applyFont="1" applyFill="1" applyBorder="1" applyAlignment="1" applyProtection="1">
      <alignment vertical="center"/>
      <protection/>
    </xf>
    <xf numFmtId="4" fontId="21" fillId="0" borderId="22" xfId="38" applyNumberFormat="1" applyFont="1" applyFill="1" applyBorder="1" applyAlignment="1" applyProtection="1">
      <alignment vertical="center"/>
      <protection/>
    </xf>
    <xf numFmtId="4" fontId="21" fillId="0" borderId="23" xfId="38" applyNumberFormat="1" applyFont="1" applyFill="1" applyBorder="1" applyAlignment="1" applyProtection="1">
      <alignment vertical="center"/>
      <protection/>
    </xf>
    <xf numFmtId="37" fontId="12" fillId="0" borderId="12" xfId="38" applyFont="1" applyBorder="1" applyAlignment="1" applyProtection="1">
      <alignment horizontal="left" vertical="center"/>
      <protection/>
    </xf>
    <xf numFmtId="37" fontId="12" fillId="0" borderId="13" xfId="38" applyFont="1" applyBorder="1" applyAlignment="1" applyProtection="1">
      <alignment horizontal="left" vertical="center" indent="1"/>
      <protection/>
    </xf>
    <xf numFmtId="37" fontId="12" fillId="0" borderId="13" xfId="38" applyFont="1" applyBorder="1" applyAlignment="1" applyProtection="1">
      <alignment horizontal="left" vertical="center"/>
      <protection/>
    </xf>
    <xf numFmtId="0" fontId="12" fillId="0" borderId="27" xfId="0" applyFont="1" applyBorder="1" applyAlignment="1">
      <alignment/>
    </xf>
    <xf numFmtId="3" fontId="12" fillId="0" borderId="20" xfId="0" applyNumberFormat="1" applyFont="1" applyBorder="1" applyAlignment="1">
      <alignment vertical="center"/>
    </xf>
    <xf numFmtId="177" fontId="12" fillId="0" borderId="20" xfId="0" applyNumberFormat="1" applyFont="1" applyFill="1" applyBorder="1" applyAlignment="1">
      <alignment vertical="center"/>
    </xf>
    <xf numFmtId="0" fontId="12" fillId="0" borderId="13" xfId="0" applyFont="1" applyBorder="1" applyAlignment="1">
      <alignment/>
    </xf>
    <xf numFmtId="0" fontId="12" fillId="0" borderId="19" xfId="0" applyFont="1" applyBorder="1" applyAlignment="1">
      <alignment/>
    </xf>
    <xf numFmtId="0" fontId="12" fillId="0" borderId="19" xfId="0" applyFont="1" applyFill="1" applyBorder="1" applyAlignment="1">
      <alignment/>
    </xf>
    <xf numFmtId="177" fontId="20" fillId="0" borderId="20" xfId="0" applyNumberFormat="1" applyFont="1" applyBorder="1" applyAlignment="1">
      <alignment vertical="center"/>
    </xf>
    <xf numFmtId="0" fontId="21" fillId="0" borderId="15" xfId="0" applyFont="1" applyBorder="1" applyAlignment="1">
      <alignment horizontal="center" vertical="center"/>
    </xf>
    <xf numFmtId="178" fontId="21" fillId="0" borderId="16" xfId="0" applyNumberFormat="1" applyFont="1" applyBorder="1" applyAlignment="1">
      <alignment horizontal="center" vertical="center"/>
    </xf>
    <xf numFmtId="0" fontId="21" fillId="0" borderId="17" xfId="0" applyFont="1" applyBorder="1" applyAlignment="1">
      <alignment horizontal="center" vertical="center"/>
    </xf>
    <xf numFmtId="0" fontId="21" fillId="0" borderId="13" xfId="0" applyFont="1" applyBorder="1" applyAlignment="1">
      <alignment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vertical="center"/>
    </xf>
    <xf numFmtId="0" fontId="12" fillId="0" borderId="22" xfId="0" applyFont="1" applyBorder="1" applyAlignment="1">
      <alignment vertical="center"/>
    </xf>
    <xf numFmtId="0" fontId="21" fillId="0" borderId="14" xfId="0" applyFont="1" applyBorder="1" applyAlignment="1">
      <alignment horizontal="center" vertical="center"/>
    </xf>
    <xf numFmtId="178" fontId="21" fillId="0" borderId="20" xfId="0" applyNumberFormat="1" applyFont="1" applyBorder="1" applyAlignment="1">
      <alignment vertical="center"/>
    </xf>
    <xf numFmtId="0" fontId="21" fillId="0" borderId="23" xfId="0" applyFont="1" applyBorder="1" applyAlignment="1">
      <alignment vertical="center"/>
    </xf>
    <xf numFmtId="43" fontId="12" fillId="0" borderId="23" xfId="42" applyNumberFormat="1" applyFont="1" applyFill="1" applyBorder="1" applyAlignment="1" applyProtection="1">
      <alignment vertical="center"/>
      <protection/>
    </xf>
    <xf numFmtId="0" fontId="0" fillId="0" borderId="22" xfId="0" applyFont="1" applyBorder="1" applyAlignment="1">
      <alignment vertical="top" wrapText="1"/>
    </xf>
    <xf numFmtId="37" fontId="12" fillId="0" borderId="14" xfId="38" applyFont="1" applyBorder="1" applyAlignment="1" applyProtection="1">
      <alignment horizontal="center" vertical="center"/>
      <protection/>
    </xf>
    <xf numFmtId="0" fontId="0" fillId="0" borderId="23"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4" fontId="12" fillId="0" borderId="20" xfId="38" applyNumberFormat="1" applyFont="1" applyBorder="1" applyAlignment="1" applyProtection="1">
      <alignment vertical="center"/>
      <protection/>
    </xf>
    <xf numFmtId="0" fontId="24" fillId="0" borderId="21" xfId="0" applyFont="1" applyBorder="1" applyAlignment="1">
      <alignment vertical="top" wrapText="1"/>
    </xf>
    <xf numFmtId="0" fontId="12" fillId="0" borderId="22" xfId="0" applyFont="1" applyBorder="1" applyAlignment="1">
      <alignment vertical="top" wrapText="1"/>
    </xf>
    <xf numFmtId="0" fontId="12" fillId="0" borderId="22" xfId="0" applyFont="1" applyBorder="1" applyAlignment="1">
      <alignment vertical="center" wrapText="1"/>
    </xf>
    <xf numFmtId="0" fontId="24" fillId="0" borderId="22" xfId="0" applyFont="1" applyBorder="1" applyAlignment="1">
      <alignment vertical="top" wrapText="1"/>
    </xf>
    <xf numFmtId="0" fontId="12" fillId="0" borderId="23" xfId="0" applyFont="1" applyBorder="1" applyAlignment="1">
      <alignment/>
    </xf>
    <xf numFmtId="0" fontId="21" fillId="0" borderId="12" xfId="0" applyFont="1" applyBorder="1" applyAlignment="1">
      <alignment vertical="center"/>
    </xf>
    <xf numFmtId="0" fontId="29" fillId="0" borderId="21" xfId="0" applyFont="1" applyBorder="1" applyAlignment="1">
      <alignment vertical="center"/>
    </xf>
    <xf numFmtId="0" fontId="29" fillId="0" borderId="22" xfId="0" applyFont="1" applyBorder="1" applyAlignment="1">
      <alignment vertical="center"/>
    </xf>
    <xf numFmtId="0" fontId="29" fillId="0" borderId="23" xfId="0" applyFont="1" applyBorder="1" applyAlignment="1">
      <alignment vertical="center"/>
    </xf>
    <xf numFmtId="0" fontId="12" fillId="0" borderId="13" xfId="0" applyFont="1" applyFill="1" applyBorder="1" applyAlignment="1">
      <alignment horizontal="left" vertical="center"/>
    </xf>
    <xf numFmtId="178" fontId="12" fillId="0" borderId="22" xfId="0" applyNumberFormat="1" applyFont="1" applyFill="1" applyBorder="1" applyAlignment="1">
      <alignment vertical="center"/>
    </xf>
    <xf numFmtId="178" fontId="12" fillId="0" borderId="20" xfId="0" applyNumberFormat="1" applyFont="1" applyFill="1" applyBorder="1" applyAlignment="1">
      <alignment vertical="center"/>
    </xf>
    <xf numFmtId="178" fontId="12" fillId="0" borderId="23" xfId="0" applyNumberFormat="1" applyFont="1" applyFill="1" applyBorder="1" applyAlignment="1">
      <alignment vertical="center"/>
    </xf>
    <xf numFmtId="0" fontId="21" fillId="0" borderId="21" xfId="0" applyFont="1" applyBorder="1" applyAlignment="1">
      <alignment vertical="center"/>
    </xf>
    <xf numFmtId="0" fontId="21" fillId="0" borderId="13" xfId="0" applyFont="1" applyBorder="1" applyAlignment="1">
      <alignment horizontal="left" vertical="center"/>
    </xf>
    <xf numFmtId="0" fontId="12" fillId="0" borderId="27" xfId="0" applyFont="1" applyBorder="1" applyAlignment="1">
      <alignment vertical="center"/>
    </xf>
    <xf numFmtId="0" fontId="12" fillId="0" borderId="15" xfId="44" applyFont="1" applyFill="1" applyBorder="1" applyAlignment="1">
      <alignment horizontal="center" vertical="center"/>
      <protection/>
    </xf>
    <xf numFmtId="0" fontId="12" fillId="0" borderId="16" xfId="44" applyFont="1" applyFill="1" applyBorder="1" applyAlignment="1">
      <alignment horizontal="center" vertical="center"/>
      <protection/>
    </xf>
    <xf numFmtId="0" fontId="12" fillId="0" borderId="17" xfId="44" applyFont="1" applyFill="1" applyBorder="1" applyAlignment="1">
      <alignment horizontal="center" vertical="center"/>
      <protection/>
    </xf>
    <xf numFmtId="0" fontId="12" fillId="0" borderId="21" xfId="44" applyFont="1" applyFill="1" applyBorder="1" applyAlignment="1">
      <alignment vertical="center"/>
      <protection/>
    </xf>
    <xf numFmtId="37" fontId="12" fillId="0" borderId="13" xfId="38" applyFont="1" applyFill="1" applyBorder="1" applyAlignment="1" applyProtection="1">
      <alignment horizontal="left" vertical="center" indent="1"/>
      <protection/>
    </xf>
    <xf numFmtId="0" fontId="12" fillId="0" borderId="22" xfId="44" applyFont="1" applyFill="1" applyBorder="1" applyAlignment="1">
      <alignment vertical="center"/>
      <protection/>
    </xf>
    <xf numFmtId="37" fontId="12" fillId="0" borderId="13" xfId="38" applyFont="1" applyFill="1" applyBorder="1" applyAlignment="1" applyProtection="1">
      <alignment horizontal="left" vertical="center" indent="2"/>
      <protection/>
    </xf>
    <xf numFmtId="0" fontId="12" fillId="0" borderId="13" xfId="44" applyFont="1" applyFill="1" applyBorder="1" applyAlignment="1">
      <alignment horizontal="left" vertical="center" indent="2"/>
      <protection/>
    </xf>
    <xf numFmtId="0" fontId="12" fillId="0" borderId="23" xfId="44" applyFont="1" applyFill="1" applyBorder="1" applyAlignment="1">
      <alignment vertical="center"/>
      <protection/>
    </xf>
    <xf numFmtId="37" fontId="21" fillId="0" borderId="12" xfId="38" applyFont="1" applyBorder="1" applyAlignment="1" applyProtection="1">
      <alignment horizontal="left" vertical="center"/>
      <protection/>
    </xf>
    <xf numFmtId="181" fontId="21" fillId="0" borderId="22" xfId="0" applyNumberFormat="1" applyFont="1" applyFill="1" applyBorder="1" applyAlignment="1">
      <alignment vertical="center"/>
    </xf>
    <xf numFmtId="37" fontId="21" fillId="0" borderId="13" xfId="38" applyFont="1" applyBorder="1" applyAlignment="1" applyProtection="1">
      <alignment horizontal="left" vertical="center"/>
      <protection/>
    </xf>
    <xf numFmtId="0" fontId="27" fillId="0" borderId="14" xfId="0" applyFont="1" applyFill="1" applyBorder="1" applyAlignment="1">
      <alignment horizontal="center" vertical="center"/>
    </xf>
    <xf numFmtId="181" fontId="21" fillId="0" borderId="23" xfId="0" applyNumberFormat="1" applyFont="1" applyFill="1" applyBorder="1" applyAlignment="1">
      <alignment vertical="center"/>
    </xf>
    <xf numFmtId="3" fontId="21" fillId="0" borderId="22" xfId="35" applyNumberFormat="1" applyFont="1" applyBorder="1">
      <alignment/>
      <protection/>
    </xf>
    <xf numFmtId="183" fontId="21" fillId="0" borderId="27" xfId="35" applyNumberFormat="1" applyFont="1" applyBorder="1" applyAlignment="1" applyProtection="1" quotePrefix="1">
      <alignment horizontal="center"/>
      <protection/>
    </xf>
    <xf numFmtId="4" fontId="21" fillId="0" borderId="20" xfId="35" applyNumberFormat="1" applyFont="1" applyBorder="1">
      <alignment/>
      <protection/>
    </xf>
    <xf numFmtId="3" fontId="21" fillId="0" borderId="23" xfId="35" applyNumberFormat="1" applyFont="1" applyBorder="1" applyAlignment="1">
      <alignment vertical="center"/>
      <protection/>
    </xf>
    <xf numFmtId="39" fontId="21" fillId="0" borderId="15" xfId="34" applyFont="1" applyBorder="1" applyAlignment="1" applyProtection="1">
      <alignment horizontal="center" vertical="center"/>
      <protection/>
    </xf>
    <xf numFmtId="39" fontId="21" fillId="0" borderId="16" xfId="34" applyFont="1" applyBorder="1" applyAlignment="1" applyProtection="1">
      <alignment horizontal="center" vertical="center"/>
      <protection/>
    </xf>
    <xf numFmtId="39" fontId="21" fillId="0" borderId="12" xfId="34" applyFont="1" applyBorder="1" applyAlignment="1" applyProtection="1">
      <alignment horizontal="left"/>
      <protection/>
    </xf>
    <xf numFmtId="39" fontId="21" fillId="0" borderId="22" xfId="34" applyFont="1" applyBorder="1">
      <alignment/>
      <protection/>
    </xf>
    <xf numFmtId="39" fontId="21" fillId="0" borderId="13" xfId="34" applyFont="1" applyBorder="1" applyAlignment="1" applyProtection="1">
      <alignment horizontal="left"/>
      <protection/>
    </xf>
    <xf numFmtId="39" fontId="21" fillId="0" borderId="13" xfId="34" applyFont="1" applyBorder="1">
      <alignment/>
      <protection/>
    </xf>
    <xf numFmtId="39" fontId="21" fillId="0" borderId="14" xfId="34" applyFont="1" applyBorder="1">
      <alignment/>
      <protection/>
    </xf>
    <xf numFmtId="37" fontId="21" fillId="0" borderId="20" xfId="34" applyNumberFormat="1" applyFont="1" applyBorder="1" applyProtection="1">
      <alignment/>
      <protection/>
    </xf>
    <xf numFmtId="39" fontId="21" fillId="0" borderId="23" xfId="34" applyFont="1" applyBorder="1">
      <alignment/>
      <protection/>
    </xf>
    <xf numFmtId="39" fontId="22" fillId="0" borderId="22" xfId="34" applyFont="1" applyBorder="1">
      <alignment/>
      <protection/>
    </xf>
    <xf numFmtId="39" fontId="21" fillId="0" borderId="14" xfId="34" applyFont="1" applyBorder="1" applyAlignment="1">
      <alignment horizontal="center"/>
      <protection/>
    </xf>
    <xf numFmtId="3" fontId="12" fillId="0" borderId="0" xfId="0" applyNumberFormat="1" applyFont="1" applyBorder="1" applyAlignment="1">
      <alignment vertical="center"/>
    </xf>
    <xf numFmtId="37" fontId="12" fillId="0" borderId="11" xfId="38" applyFont="1" applyFill="1" applyBorder="1" applyAlignment="1" applyProtection="1">
      <alignment horizontal="center" vertical="center"/>
      <protection/>
    </xf>
    <xf numFmtId="37" fontId="4" fillId="0" borderId="0" xfId="38" applyFont="1" applyFill="1" applyAlignment="1" applyProtection="1">
      <alignment horizontal="center"/>
      <protection/>
    </xf>
    <xf numFmtId="0" fontId="18" fillId="0" borderId="0" xfId="45" applyFont="1" applyFill="1" applyAlignment="1">
      <alignment horizontal="center"/>
      <protection/>
    </xf>
    <xf numFmtId="0" fontId="18" fillId="0" borderId="0" xfId="45" applyFont="1" applyFill="1" applyAlignment="1">
      <alignment/>
      <protection/>
    </xf>
    <xf numFmtId="178" fontId="22" fillId="0" borderId="19" xfId="0" applyNumberFormat="1" applyFont="1" applyBorder="1" applyAlignment="1">
      <alignment vertical="center"/>
    </xf>
    <xf numFmtId="178" fontId="20" fillId="0" borderId="19" xfId="0" applyNumberFormat="1" applyFont="1" applyFill="1" applyBorder="1" applyAlignment="1">
      <alignment vertical="center"/>
    </xf>
    <xf numFmtId="3" fontId="22" fillId="0" borderId="19" xfId="0" applyNumberFormat="1" applyFont="1" applyBorder="1" applyAlignment="1">
      <alignment vertical="center"/>
    </xf>
    <xf numFmtId="181" fontId="12" fillId="0" borderId="19" xfId="38" applyNumberFormat="1" applyFont="1" applyFill="1" applyBorder="1" applyAlignment="1" applyProtection="1">
      <alignment vertical="center"/>
      <protection/>
    </xf>
    <xf numFmtId="178" fontId="12" fillId="0" borderId="19" xfId="0" applyNumberFormat="1" applyFont="1" applyFill="1" applyBorder="1" applyAlignment="1">
      <alignment vertical="center"/>
    </xf>
    <xf numFmtId="39" fontId="21" fillId="0" borderId="18" xfId="35" applyFont="1" applyBorder="1" applyAlignment="1">
      <alignment horizontal="center"/>
      <protection/>
    </xf>
    <xf numFmtId="37" fontId="12" fillId="0" borderId="25" xfId="38" applyFont="1" applyBorder="1" applyAlignment="1" applyProtection="1">
      <alignment horizontal="left" vertical="center"/>
      <protection/>
    </xf>
    <xf numFmtId="37" fontId="12" fillId="0" borderId="0" xfId="37" applyFont="1" applyFill="1" applyAlignment="1">
      <alignment horizontal="left"/>
      <protection/>
    </xf>
    <xf numFmtId="37" fontId="32" fillId="0" borderId="0" xfId="41" applyFont="1" applyFill="1" applyAlignment="1">
      <alignment vertical="center"/>
      <protection/>
    </xf>
    <xf numFmtId="37" fontId="11" fillId="0" borderId="0" xfId="41" applyFont="1" applyFill="1" applyAlignment="1">
      <alignment vertical="center"/>
      <protection/>
    </xf>
    <xf numFmtId="37" fontId="32" fillId="0" borderId="0" xfId="41" applyFont="1" applyFill="1" applyAlignment="1">
      <alignment horizontal="center" vertical="center"/>
      <protection/>
    </xf>
    <xf numFmtId="37" fontId="32" fillId="0" borderId="0" xfId="41" applyFont="1" applyFill="1" applyAlignment="1">
      <alignment vertical="center" wrapText="1"/>
      <protection/>
    </xf>
    <xf numFmtId="178" fontId="89" fillId="0" borderId="19" xfId="0" applyNumberFormat="1" applyFont="1" applyFill="1" applyBorder="1" applyAlignment="1">
      <alignment vertical="center"/>
    </xf>
    <xf numFmtId="0" fontId="21" fillId="0" borderId="13" xfId="0" applyFont="1" applyBorder="1" applyAlignment="1">
      <alignment vertical="center" wrapText="1"/>
    </xf>
    <xf numFmtId="37" fontId="90" fillId="0" borderId="19" xfId="40" applyFont="1" applyFill="1" applyBorder="1" applyAlignment="1" applyProtection="1">
      <alignment vertical="center"/>
      <protection/>
    </xf>
    <xf numFmtId="37" fontId="12" fillId="0" borderId="0" xfId="38" applyFont="1" applyFill="1" applyAlignment="1" applyProtection="1">
      <alignment horizontal="left" vertical="center"/>
      <protection/>
    </xf>
    <xf numFmtId="0" fontId="12" fillId="0" borderId="10" xfId="0" applyFont="1" applyFill="1" applyBorder="1" applyAlignment="1">
      <alignment horizontal="center" vertical="center" wrapText="1"/>
    </xf>
    <xf numFmtId="37" fontId="19" fillId="0" borderId="12" xfId="41" applyFont="1" applyFill="1" applyBorder="1" applyAlignment="1" applyProtection="1">
      <alignment horizontal="left" vertical="center"/>
      <protection/>
    </xf>
    <xf numFmtId="37" fontId="19" fillId="0" borderId="13" xfId="41" applyFont="1" applyFill="1" applyBorder="1" applyAlignment="1" applyProtection="1">
      <alignment horizontal="left" vertical="center"/>
      <protection/>
    </xf>
    <xf numFmtId="3" fontId="19" fillId="0" borderId="18" xfId="41" applyNumberFormat="1" applyFont="1" applyFill="1" applyBorder="1" applyAlignment="1" applyProtection="1">
      <alignment vertical="center"/>
      <protection/>
    </xf>
    <xf numFmtId="182" fontId="34" fillId="0" borderId="18" xfId="41" applyNumberFormat="1" applyFont="1" applyFill="1" applyBorder="1" applyAlignment="1" applyProtection="1">
      <alignment vertical="center"/>
      <protection/>
    </xf>
    <xf numFmtId="3" fontId="19" fillId="0" borderId="19" xfId="41" applyNumberFormat="1" applyFont="1" applyFill="1" applyBorder="1" applyAlignment="1" applyProtection="1">
      <alignment vertical="center"/>
      <protection/>
    </xf>
    <xf numFmtId="182" fontId="19" fillId="0" borderId="19" xfId="41" applyNumberFormat="1" applyFont="1" applyFill="1" applyBorder="1" applyAlignment="1" applyProtection="1">
      <alignment vertical="center"/>
      <protection/>
    </xf>
    <xf numFmtId="3" fontId="19" fillId="0" borderId="19" xfId="46" applyNumberFormat="1" applyFont="1" applyFill="1" applyBorder="1" applyAlignment="1">
      <alignment horizontal="right" vertical="center"/>
    </xf>
    <xf numFmtId="182" fontId="19" fillId="0" borderId="21" xfId="41" applyNumberFormat="1" applyFont="1" applyFill="1" applyBorder="1" applyAlignment="1" applyProtection="1">
      <alignment vertical="center"/>
      <protection/>
    </xf>
    <xf numFmtId="182" fontId="19" fillId="0" borderId="22" xfId="41" applyNumberFormat="1" applyFont="1" applyFill="1" applyBorder="1" applyAlignment="1" applyProtection="1">
      <alignment vertical="center"/>
      <protection/>
    </xf>
    <xf numFmtId="182" fontId="19" fillId="0" borderId="18" xfId="41" applyNumberFormat="1" applyFont="1" applyFill="1" applyBorder="1" applyAlignment="1" applyProtection="1">
      <alignment vertical="center"/>
      <protection/>
    </xf>
    <xf numFmtId="0" fontId="0" fillId="0" borderId="28" xfId="0" applyBorder="1" applyAlignment="1">
      <alignment/>
    </xf>
    <xf numFmtId="0" fontId="0" fillId="0" borderId="29" xfId="0" applyBorder="1" applyAlignment="1">
      <alignment/>
    </xf>
    <xf numFmtId="0" fontId="0" fillId="0" borderId="30" xfId="0" applyFont="1" applyBorder="1" applyAlignment="1">
      <alignment vertical="top" wrapText="1"/>
    </xf>
    <xf numFmtId="0" fontId="0" fillId="0" borderId="31" xfId="0" applyFont="1" applyBorder="1" applyAlignment="1">
      <alignment vertical="top" wrapText="1"/>
    </xf>
    <xf numFmtId="0" fontId="12" fillId="0" borderId="30" xfId="0" applyFont="1" applyBorder="1" applyAlignment="1">
      <alignment horizontal="distributed" vertical="top" wrapText="1"/>
    </xf>
    <xf numFmtId="0" fontId="21" fillId="0" borderId="13" xfId="0" applyFont="1" applyBorder="1" applyAlignment="1">
      <alignment horizontal="left" vertical="center" indent="1"/>
    </xf>
    <xf numFmtId="0" fontId="0" fillId="0" borderId="30" xfId="0" applyBorder="1" applyAlignment="1">
      <alignment vertical="top" wrapText="1"/>
    </xf>
    <xf numFmtId="37" fontId="17" fillId="0" borderId="12" xfId="41" applyFont="1" applyFill="1" applyBorder="1" applyAlignment="1" applyProtection="1">
      <alignment horizontal="left" vertical="center"/>
      <protection/>
    </xf>
    <xf numFmtId="37" fontId="17" fillId="0" borderId="13" xfId="41" applyFont="1" applyFill="1" applyBorder="1" applyAlignment="1" applyProtection="1">
      <alignment horizontal="left" vertical="center"/>
      <protection/>
    </xf>
    <xf numFmtId="37" fontId="17" fillId="0" borderId="13" xfId="41" applyFont="1" applyFill="1" applyBorder="1" applyAlignment="1" applyProtection="1">
      <alignment horizontal="left" vertical="center" indent="3"/>
      <protection/>
    </xf>
    <xf numFmtId="37" fontId="17" fillId="0" borderId="13" xfId="41" applyFont="1" applyFill="1" applyBorder="1" applyAlignment="1" applyProtection="1">
      <alignment horizontal="left" vertical="center" wrapText="1"/>
      <protection/>
    </xf>
    <xf numFmtId="37" fontId="17" fillId="0" borderId="14" xfId="41" applyFont="1" applyFill="1" applyBorder="1" applyAlignment="1" applyProtection="1">
      <alignment horizontal="left" vertical="center"/>
      <protection/>
    </xf>
    <xf numFmtId="37" fontId="12" fillId="0" borderId="0" xfId="41" applyFont="1">
      <alignment/>
      <protection/>
    </xf>
    <xf numFmtId="37" fontId="12" fillId="0" borderId="0" xfId="41" applyFont="1" applyAlignment="1">
      <alignment vertical="center"/>
      <protection/>
    </xf>
    <xf numFmtId="37" fontId="17" fillId="0" borderId="12" xfId="41" applyFont="1" applyBorder="1" applyAlignment="1" applyProtection="1">
      <alignment horizontal="left" vertical="center"/>
      <protection/>
    </xf>
    <xf numFmtId="37" fontId="17" fillId="0" borderId="13" xfId="41" applyFont="1" applyBorder="1" applyAlignment="1" applyProtection="1">
      <alignment horizontal="left" vertical="center"/>
      <protection/>
    </xf>
    <xf numFmtId="37" fontId="17" fillId="0" borderId="14" xfId="41" applyFont="1" applyBorder="1" applyAlignment="1" applyProtection="1">
      <alignment horizontal="left" vertical="center"/>
      <protection/>
    </xf>
    <xf numFmtId="37" fontId="12" fillId="0" borderId="0" xfId="41" applyFont="1" applyAlignment="1" applyProtection="1">
      <alignment horizontal="left"/>
      <protection/>
    </xf>
    <xf numFmtId="39" fontId="12" fillId="0" borderId="0" xfId="41" applyNumberFormat="1" applyFont="1" applyBorder="1" applyAlignment="1" applyProtection="1">
      <alignment vertical="center"/>
      <protection/>
    </xf>
    <xf numFmtId="176" fontId="12" fillId="0" borderId="0" xfId="41" applyNumberFormat="1" applyFont="1" applyBorder="1" applyAlignment="1" applyProtection="1">
      <alignment vertical="center"/>
      <protection/>
    </xf>
    <xf numFmtId="37" fontId="40" fillId="0" borderId="0" xfId="37" applyFont="1" applyFill="1">
      <alignment/>
      <protection/>
    </xf>
    <xf numFmtId="0" fontId="0" fillId="0" borderId="22" xfId="0" applyFont="1" applyBorder="1" applyAlignment="1">
      <alignment wrapText="1"/>
    </xf>
    <xf numFmtId="37" fontId="19" fillId="0" borderId="14" xfId="41" applyFont="1" applyFill="1" applyBorder="1" applyAlignment="1" applyProtection="1">
      <alignment horizontal="left" vertical="center"/>
      <protection/>
    </xf>
    <xf numFmtId="3" fontId="19" fillId="0" borderId="20" xfId="41" applyNumberFormat="1" applyFont="1" applyFill="1" applyBorder="1" applyAlignment="1" applyProtection="1">
      <alignment vertical="center"/>
      <protection/>
    </xf>
    <xf numFmtId="182" fontId="19" fillId="0" borderId="20" xfId="41" applyNumberFormat="1" applyFont="1" applyFill="1" applyBorder="1" applyAlignment="1" applyProtection="1">
      <alignment vertical="center"/>
      <protection/>
    </xf>
    <xf numFmtId="182" fontId="19" fillId="0" borderId="23" xfId="41" applyNumberFormat="1" applyFont="1" applyFill="1" applyBorder="1" applyAlignment="1" applyProtection="1">
      <alignment vertical="center"/>
      <protection/>
    </xf>
    <xf numFmtId="37" fontId="13" fillId="0" borderId="0" xfId="38" applyFont="1" applyFill="1" applyAlignment="1" applyProtection="1">
      <alignment horizontal="left" vertical="center"/>
      <protection/>
    </xf>
    <xf numFmtId="176" fontId="4" fillId="0" borderId="0" xfId="38" applyNumberFormat="1" applyFont="1" applyFill="1" applyAlignment="1" applyProtection="1">
      <alignment vertical="center"/>
      <protection/>
    </xf>
    <xf numFmtId="0" fontId="0" fillId="0" borderId="22" xfId="0" applyBorder="1" applyAlignment="1">
      <alignment vertical="top" wrapText="1"/>
    </xf>
    <xf numFmtId="181" fontId="12" fillId="0" borderId="20" xfId="44" applyNumberFormat="1" applyFont="1" applyFill="1" applyBorder="1" applyAlignment="1">
      <alignment vertical="center"/>
      <protection/>
    </xf>
    <xf numFmtId="37" fontId="12" fillId="0" borderId="0" xfId="41" applyFont="1" applyFill="1" applyAlignment="1" applyProtection="1" quotePrefix="1">
      <alignment horizontal="left" vertical="center"/>
      <protection/>
    </xf>
    <xf numFmtId="0" fontId="12" fillId="0" borderId="24" xfId="0" applyFont="1" applyFill="1" applyBorder="1" applyAlignment="1">
      <alignment vertical="center"/>
    </xf>
    <xf numFmtId="0" fontId="12" fillId="0" borderId="10" xfId="0" applyFont="1" applyFill="1" applyBorder="1" applyAlignment="1">
      <alignment horizontal="center" vertical="center"/>
    </xf>
    <xf numFmtId="37" fontId="41" fillId="0" borderId="0" xfId="41" applyFont="1" applyFill="1" applyAlignment="1">
      <alignment vertical="center"/>
      <protection/>
    </xf>
    <xf numFmtId="178" fontId="12" fillId="0" borderId="2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xf>
    <xf numFmtId="4" fontId="21" fillId="0" borderId="19" xfId="35" applyNumberFormat="1" applyFont="1" applyBorder="1" applyAlignment="1">
      <alignment horizontal="center"/>
      <protection/>
    </xf>
    <xf numFmtId="184" fontId="21" fillId="0" borderId="0" xfId="46" applyNumberFormat="1" applyFont="1" applyAlignment="1">
      <alignment vertical="center"/>
    </xf>
    <xf numFmtId="184" fontId="21" fillId="0" borderId="0" xfId="0" applyNumberFormat="1" applyFont="1" applyAlignment="1">
      <alignment vertical="center"/>
    </xf>
    <xf numFmtId="0" fontId="12" fillId="0" borderId="0" xfId="0" applyFont="1" applyAlignment="1">
      <alignment horizontal="right" vertical="center"/>
    </xf>
    <xf numFmtId="43" fontId="12" fillId="0" borderId="22" xfId="46" applyFont="1" applyFill="1" applyBorder="1" applyAlignment="1" applyProtection="1">
      <alignment vertical="center"/>
      <protection/>
    </xf>
    <xf numFmtId="37" fontId="21" fillId="0" borderId="20" xfId="35" applyNumberFormat="1" applyFont="1" applyBorder="1" applyAlignment="1" applyProtection="1">
      <alignment horizontal="center"/>
      <protection/>
    </xf>
    <xf numFmtId="4" fontId="21" fillId="0" borderId="20" xfId="35" applyNumberFormat="1" applyFont="1" applyBorder="1" applyAlignment="1">
      <alignment horizontal="center" vertical="center"/>
      <protection/>
    </xf>
    <xf numFmtId="37" fontId="12" fillId="0" borderId="13" xfId="38" applyFont="1" applyBorder="1" applyAlignment="1" applyProtection="1">
      <alignment vertical="center"/>
      <protection/>
    </xf>
    <xf numFmtId="0" fontId="21" fillId="0" borderId="13" xfId="0" applyFont="1" applyBorder="1" applyAlignment="1">
      <alignment/>
    </xf>
    <xf numFmtId="0" fontId="12" fillId="0" borderId="27" xfId="0" applyFont="1" applyFill="1" applyBorder="1" applyAlignment="1">
      <alignment vertical="center"/>
    </xf>
    <xf numFmtId="3" fontId="90" fillId="0" borderId="19" xfId="38" applyNumberFormat="1" applyFont="1" applyFill="1" applyBorder="1" applyAlignment="1" applyProtection="1">
      <alignment vertical="center"/>
      <protection/>
    </xf>
    <xf numFmtId="3" fontId="90" fillId="0" borderId="19" xfId="38" applyNumberFormat="1" applyFont="1" applyBorder="1" applyAlignment="1" applyProtection="1">
      <alignment vertical="center"/>
      <protection/>
    </xf>
    <xf numFmtId="178" fontId="91" fillId="0" borderId="19" xfId="0" applyNumberFormat="1" applyFont="1" applyBorder="1" applyAlignment="1">
      <alignment vertical="center"/>
    </xf>
    <xf numFmtId="178" fontId="91" fillId="0" borderId="19" xfId="0" applyNumberFormat="1" applyFont="1" applyBorder="1" applyAlignment="1">
      <alignment/>
    </xf>
    <xf numFmtId="178" fontId="91" fillId="0" borderId="19" xfId="0" applyNumberFormat="1" applyFont="1" applyBorder="1" applyAlignment="1">
      <alignment horizontal="right"/>
    </xf>
    <xf numFmtId="178" fontId="90" fillId="0" borderId="19" xfId="0" applyNumberFormat="1" applyFont="1" applyFill="1" applyBorder="1" applyAlignment="1">
      <alignment vertical="center"/>
    </xf>
    <xf numFmtId="0" fontId="24" fillId="0" borderId="30" xfId="43" applyFont="1" applyFill="1" applyBorder="1" applyAlignment="1">
      <alignment vertical="center"/>
      <protection/>
    </xf>
    <xf numFmtId="0" fontId="12" fillId="0" borderId="28" xfId="45" applyFont="1" applyFill="1" applyBorder="1" applyAlignment="1">
      <alignment vertical="center"/>
      <protection/>
    </xf>
    <xf numFmtId="3" fontId="12" fillId="0" borderId="28" xfId="41" applyNumberFormat="1" applyFont="1" applyBorder="1" applyAlignment="1" applyProtection="1">
      <alignment vertical="center"/>
      <protection/>
    </xf>
    <xf numFmtId="0" fontId="24" fillId="0" borderId="30" xfId="43" applyFont="1" applyBorder="1" applyAlignment="1">
      <alignment vertical="center"/>
      <protection/>
    </xf>
    <xf numFmtId="37" fontId="12" fillId="0" borderId="0" xfId="41" applyFont="1" applyAlignment="1" applyProtection="1" quotePrefix="1">
      <alignment horizontal="left" vertical="center"/>
      <protection/>
    </xf>
    <xf numFmtId="182" fontId="12" fillId="0" borderId="22" xfId="41" applyNumberFormat="1" applyFont="1" applyFill="1" applyBorder="1" applyAlignment="1" applyProtection="1">
      <alignment horizontal="right" vertical="center"/>
      <protection/>
    </xf>
    <xf numFmtId="0" fontId="21" fillId="0" borderId="21" xfId="0" applyFont="1" applyBorder="1" applyAlignment="1">
      <alignment horizontal="left" vertical="top" wrapText="1"/>
    </xf>
    <xf numFmtId="0" fontId="0" fillId="0" borderId="22" xfId="0" applyBorder="1" applyAlignment="1">
      <alignment horizontal="left" vertical="top" wrapText="1"/>
    </xf>
    <xf numFmtId="3" fontId="89" fillId="0" borderId="19" xfId="38" applyNumberFormat="1" applyFont="1" applyFill="1" applyBorder="1" applyAlignment="1" applyProtection="1">
      <alignment vertical="center"/>
      <protection/>
    </xf>
    <xf numFmtId="3" fontId="89" fillId="0" borderId="19" xfId="38" applyNumberFormat="1" applyFont="1" applyBorder="1" applyAlignment="1" applyProtection="1">
      <alignment vertical="center"/>
      <protection/>
    </xf>
    <xf numFmtId="3" fontId="89" fillId="0" borderId="18" xfId="38" applyNumberFormat="1" applyFont="1" applyBorder="1" applyAlignment="1" applyProtection="1">
      <alignment vertical="center"/>
      <protection/>
    </xf>
    <xf numFmtId="181" fontId="21" fillId="0" borderId="22" xfId="38" applyNumberFormat="1" applyFont="1" applyFill="1" applyBorder="1" applyAlignment="1" applyProtection="1">
      <alignment vertical="center"/>
      <protection/>
    </xf>
    <xf numFmtId="4" fontId="21" fillId="0" borderId="19" xfId="35" applyNumberFormat="1" applyFont="1" applyFill="1" applyBorder="1">
      <alignment/>
      <protection/>
    </xf>
    <xf numFmtId="37" fontId="21" fillId="0" borderId="19" xfId="34" applyNumberFormat="1" applyFont="1" applyFill="1" applyBorder="1" applyProtection="1">
      <alignment/>
      <protection/>
    </xf>
    <xf numFmtId="181" fontId="92" fillId="0" borderId="21" xfId="0" applyNumberFormat="1" applyFont="1" applyFill="1" applyBorder="1" applyAlignment="1">
      <alignment vertical="center"/>
    </xf>
    <xf numFmtId="37" fontId="13" fillId="0" borderId="12" xfId="42" applyFont="1" applyFill="1" applyBorder="1" applyAlignment="1" applyProtection="1">
      <alignment vertical="center"/>
      <protection/>
    </xf>
    <xf numFmtId="37" fontId="13" fillId="0" borderId="13" xfId="42" applyFont="1" applyFill="1" applyBorder="1" applyAlignment="1" applyProtection="1">
      <alignment vertical="center"/>
      <protection/>
    </xf>
    <xf numFmtId="0" fontId="13" fillId="0" borderId="13" xfId="36" applyFont="1" applyBorder="1" applyAlignment="1">
      <alignment horizontal="left" vertical="center" wrapText="1"/>
      <protection/>
    </xf>
    <xf numFmtId="3" fontId="13" fillId="0" borderId="18" xfId="42" applyNumberFormat="1" applyFont="1" applyFill="1" applyBorder="1" applyAlignment="1" applyProtection="1">
      <alignment vertical="center"/>
      <protection/>
    </xf>
    <xf numFmtId="43" fontId="13" fillId="0" borderId="18" xfId="42" applyNumberFormat="1" applyFont="1" applyFill="1" applyBorder="1" applyAlignment="1" applyProtection="1">
      <alignment vertical="center"/>
      <protection/>
    </xf>
    <xf numFmtId="4" fontId="13" fillId="0" borderId="18" xfId="42" applyNumberFormat="1" applyFont="1" applyFill="1" applyBorder="1" applyAlignment="1" applyProtection="1">
      <alignment vertical="center"/>
      <protection/>
    </xf>
    <xf numFmtId="4" fontId="13" fillId="0" borderId="21" xfId="42" applyNumberFormat="1" applyFont="1" applyFill="1" applyBorder="1" applyAlignment="1" applyProtection="1">
      <alignment vertical="center"/>
      <protection/>
    </xf>
    <xf numFmtId="3" fontId="13" fillId="0" borderId="19" xfId="42" applyNumberFormat="1" applyFont="1" applyFill="1" applyBorder="1" applyAlignment="1" applyProtection="1">
      <alignment vertical="center"/>
      <protection/>
    </xf>
    <xf numFmtId="43" fontId="13" fillId="0" borderId="19" xfId="42" applyNumberFormat="1" applyFont="1" applyFill="1" applyBorder="1" applyAlignment="1" applyProtection="1">
      <alignment vertical="center"/>
      <protection/>
    </xf>
    <xf numFmtId="4" fontId="13" fillId="0" borderId="19" xfId="42" applyNumberFormat="1" applyFont="1" applyFill="1" applyBorder="1" applyAlignment="1" applyProtection="1">
      <alignment vertical="center"/>
      <protection/>
    </xf>
    <xf numFmtId="4" fontId="13" fillId="0" borderId="22" xfId="42" applyNumberFormat="1" applyFont="1" applyFill="1" applyBorder="1" applyAlignment="1" applyProtection="1">
      <alignment vertical="center"/>
      <protection/>
    </xf>
    <xf numFmtId="3" fontId="13" fillId="0" borderId="19" xfId="42" applyNumberFormat="1" applyFont="1" applyFill="1" applyBorder="1" applyAlignment="1" applyProtection="1">
      <alignment horizontal="right" vertical="center"/>
      <protection/>
    </xf>
    <xf numFmtId="3" fontId="13" fillId="0" borderId="19" xfId="42" applyNumberFormat="1" applyFont="1" applyFill="1" applyBorder="1" applyAlignment="1">
      <alignment vertical="center"/>
      <protection/>
    </xf>
    <xf numFmtId="43" fontId="13" fillId="0" borderId="19" xfId="42" applyNumberFormat="1" applyFont="1" applyFill="1" applyBorder="1" applyAlignment="1">
      <alignment vertical="center"/>
      <protection/>
    </xf>
    <xf numFmtId="43" fontId="42" fillId="0" borderId="19" xfId="42" applyNumberFormat="1" applyFont="1" applyFill="1" applyBorder="1" applyAlignment="1" applyProtection="1">
      <alignment vertical="center"/>
      <protection/>
    </xf>
    <xf numFmtId="43" fontId="13" fillId="0" borderId="22" xfId="42" applyNumberFormat="1" applyFont="1" applyFill="1" applyBorder="1" applyAlignment="1">
      <alignment vertical="center"/>
      <protection/>
    </xf>
    <xf numFmtId="37" fontId="13" fillId="0" borderId="32" xfId="42" applyFont="1" applyFill="1" applyBorder="1" applyAlignment="1" applyProtection="1">
      <alignment horizontal="center" vertical="center" wrapText="1"/>
      <protection/>
    </xf>
    <xf numFmtId="37" fontId="13" fillId="0" borderId="32" xfId="42" applyFont="1" applyFill="1" applyBorder="1" applyAlignment="1" applyProtection="1">
      <alignment horizontal="center" vertical="center"/>
      <protection/>
    </xf>
    <xf numFmtId="37" fontId="43" fillId="0" borderId="32" xfId="42" applyFont="1" applyFill="1" applyBorder="1" applyAlignment="1" applyProtection="1">
      <alignment horizontal="center" vertical="center" wrapText="1"/>
      <protection/>
    </xf>
    <xf numFmtId="37" fontId="13" fillId="0" borderId="33" xfId="42" applyFont="1" applyFill="1" applyBorder="1" applyAlignment="1" applyProtection="1">
      <alignment horizontal="center" vertical="center"/>
      <protection/>
    </xf>
    <xf numFmtId="37" fontId="13" fillId="0" borderId="11" xfId="42" applyFont="1" applyFill="1" applyBorder="1" applyAlignment="1">
      <alignment horizontal="center" vertical="center"/>
      <protection/>
    </xf>
    <xf numFmtId="37" fontId="51" fillId="0" borderId="0" xfId="42" applyFont="1" applyFill="1">
      <alignment/>
      <protection/>
    </xf>
    <xf numFmtId="0" fontId="50" fillId="0" borderId="0" xfId="0" applyFont="1" applyFill="1" applyBorder="1" applyAlignment="1">
      <alignment/>
    </xf>
    <xf numFmtId="37" fontId="49" fillId="0" borderId="0" xfId="42" applyFont="1" applyFill="1" applyBorder="1" applyAlignment="1" applyProtection="1">
      <alignment vertical="center"/>
      <protection/>
    </xf>
    <xf numFmtId="0" fontId="49" fillId="0" borderId="0" xfId="0" applyFont="1" applyFill="1" applyBorder="1" applyAlignment="1">
      <alignment vertical="center"/>
    </xf>
    <xf numFmtId="37" fontId="5" fillId="0" borderId="0" xfId="42" applyFont="1" applyFill="1">
      <alignment/>
      <protection/>
    </xf>
    <xf numFmtId="37" fontId="14" fillId="0" borderId="0" xfId="38" applyFont="1" applyFill="1" applyAlignment="1" applyProtection="1">
      <alignment horizontal="center" vertical="center"/>
      <protection/>
    </xf>
    <xf numFmtId="37" fontId="35" fillId="0" borderId="0" xfId="38" applyFont="1" applyFill="1" applyAlignment="1" applyProtection="1">
      <alignment horizontal="center" vertical="center"/>
      <protection/>
    </xf>
    <xf numFmtId="37" fontId="16" fillId="0" borderId="0" xfId="38" applyFont="1" applyFill="1" applyAlignment="1" applyProtection="1">
      <alignment horizontal="center" vertical="center"/>
      <protection/>
    </xf>
    <xf numFmtId="37" fontId="12" fillId="0" borderId="34" xfId="38" applyFont="1" applyFill="1" applyBorder="1" applyAlignment="1" applyProtection="1">
      <alignment horizontal="center" vertical="center"/>
      <protection/>
    </xf>
    <xf numFmtId="37" fontId="12" fillId="0" borderId="35" xfId="38" applyFont="1" applyFill="1" applyBorder="1" applyAlignment="1">
      <alignment horizontal="center" vertical="center"/>
      <protection/>
    </xf>
    <xf numFmtId="37" fontId="12" fillId="0" borderId="36" xfId="38" applyFont="1" applyFill="1" applyBorder="1" applyAlignment="1" applyProtection="1">
      <alignment horizontal="center" vertical="center"/>
      <protection/>
    </xf>
    <xf numFmtId="37" fontId="12" fillId="0" borderId="37" xfId="38" applyFont="1" applyFill="1" applyBorder="1" applyAlignment="1">
      <alignment horizontal="center" vertical="center"/>
      <protection/>
    </xf>
    <xf numFmtId="0" fontId="12" fillId="0" borderId="38" xfId="0" applyFont="1" applyFill="1" applyBorder="1" applyAlignment="1">
      <alignment horizontal="center" vertical="center"/>
    </xf>
    <xf numFmtId="37" fontId="12" fillId="0" borderId="36" xfId="38" applyFont="1" applyFill="1" applyBorder="1" applyAlignment="1">
      <alignment horizontal="center" vertical="center"/>
      <protection/>
    </xf>
    <xf numFmtId="37" fontId="13" fillId="0" borderId="39" xfId="38" applyFont="1" applyFill="1" applyBorder="1" applyAlignment="1" applyProtection="1" quotePrefix="1">
      <alignment horizontal="right"/>
      <protection/>
    </xf>
    <xf numFmtId="0" fontId="0" fillId="0" borderId="39" xfId="0" applyFill="1" applyBorder="1" applyAlignment="1">
      <alignment horizontal="right"/>
    </xf>
    <xf numFmtId="37" fontId="6" fillId="0" borderId="0" xfId="42" applyFont="1" applyFill="1" applyAlignment="1">
      <alignment/>
      <protection/>
    </xf>
    <xf numFmtId="0" fontId="0" fillId="0" borderId="0" xfId="0" applyFill="1" applyAlignment="1">
      <alignment/>
    </xf>
    <xf numFmtId="37" fontId="13" fillId="0" borderId="0" xfId="42" applyFont="1" applyFill="1" applyAlignment="1">
      <alignment vertical="center"/>
      <protection/>
    </xf>
    <xf numFmtId="37" fontId="49" fillId="0" borderId="25" xfId="42" applyFont="1" applyFill="1" applyBorder="1" applyAlignment="1" applyProtection="1">
      <alignment vertical="center"/>
      <protection/>
    </xf>
    <xf numFmtId="0" fontId="49" fillId="0" borderId="25" xfId="0" applyFont="1" applyFill="1" applyBorder="1" applyAlignment="1">
      <alignment vertical="center"/>
    </xf>
    <xf numFmtId="0" fontId="50" fillId="0" borderId="25" xfId="0" applyFont="1" applyFill="1" applyBorder="1" applyAlignment="1">
      <alignment/>
    </xf>
    <xf numFmtId="37" fontId="13" fillId="0" borderId="34" xfId="42" applyFont="1" applyFill="1" applyBorder="1" applyAlignment="1" applyProtection="1">
      <alignment horizontal="center" vertical="center"/>
      <protection/>
    </xf>
    <xf numFmtId="0" fontId="13" fillId="0" borderId="35" xfId="0" applyFont="1" applyFill="1" applyBorder="1" applyAlignment="1">
      <alignment horizontal="center" vertical="center"/>
    </xf>
    <xf numFmtId="37" fontId="13" fillId="0" borderId="36" xfId="42" applyFont="1" applyFill="1" applyBorder="1" applyAlignment="1" applyProtection="1">
      <alignment horizontal="center" vertical="center"/>
      <protection/>
    </xf>
    <xf numFmtId="0" fontId="13" fillId="0" borderId="38" xfId="0" applyFont="1" applyFill="1" applyBorder="1" applyAlignment="1">
      <alignment horizontal="center" vertical="center"/>
    </xf>
    <xf numFmtId="0" fontId="13" fillId="0" borderId="37" xfId="0" applyFont="1" applyFill="1" applyBorder="1" applyAlignment="1">
      <alignment/>
    </xf>
    <xf numFmtId="37" fontId="46" fillId="0" borderId="0" xfId="42" applyFont="1" applyFill="1" applyAlignment="1" applyProtection="1">
      <alignment horizontal="center"/>
      <protection/>
    </xf>
    <xf numFmtId="0" fontId="46" fillId="0" borderId="0" xfId="0" applyFont="1" applyFill="1" applyAlignment="1">
      <alignment horizontal="center"/>
    </xf>
    <xf numFmtId="0" fontId="47" fillId="0" borderId="0" xfId="0" applyFont="1" applyFill="1" applyAlignment="1">
      <alignment/>
    </xf>
    <xf numFmtId="0" fontId="48" fillId="0" borderId="0" xfId="0" applyFont="1" applyFill="1" applyAlignment="1">
      <alignment horizontal="center" vertical="center"/>
    </xf>
    <xf numFmtId="0" fontId="46" fillId="0" borderId="0" xfId="0" applyFont="1" applyFill="1" applyAlignment="1">
      <alignment horizontal="center" vertical="center"/>
    </xf>
    <xf numFmtId="37" fontId="44" fillId="0" borderId="0" xfId="42" applyFont="1" applyFill="1" applyAlignment="1" applyProtection="1">
      <alignment horizontal="center" vertical="center"/>
      <protection/>
    </xf>
    <xf numFmtId="0" fontId="44" fillId="0" borderId="0" xfId="0" applyFont="1" applyFill="1" applyAlignment="1">
      <alignment horizontal="center" vertical="center"/>
    </xf>
    <xf numFmtId="0" fontId="45" fillId="0" borderId="0" xfId="0" applyFont="1" applyFill="1" applyAlignment="1">
      <alignment/>
    </xf>
    <xf numFmtId="37" fontId="13" fillId="0" borderId="38" xfId="42" applyFont="1" applyFill="1" applyBorder="1" applyAlignment="1" applyProtection="1">
      <alignment horizontal="center" vertical="center"/>
      <protection/>
    </xf>
    <xf numFmtId="37" fontId="13" fillId="0" borderId="39" xfId="42" applyFont="1" applyFill="1" applyBorder="1" applyAlignment="1" applyProtection="1">
      <alignment horizontal="right"/>
      <protection/>
    </xf>
    <xf numFmtId="37" fontId="19" fillId="0" borderId="40" xfId="37" applyFont="1" applyFill="1" applyBorder="1" applyAlignment="1" applyProtection="1">
      <alignment vertical="center"/>
      <protection/>
    </xf>
    <xf numFmtId="0" fontId="12" fillId="0" borderId="41" xfId="0" applyFont="1" applyFill="1" applyBorder="1" applyAlignment="1">
      <alignment vertical="center"/>
    </xf>
    <xf numFmtId="37" fontId="12" fillId="0" borderId="27" xfId="37" applyFont="1" applyFill="1" applyBorder="1" applyAlignment="1" applyProtection="1" quotePrefix="1">
      <alignment vertical="center"/>
      <protection/>
    </xf>
    <xf numFmtId="0" fontId="12" fillId="0" borderId="24" xfId="0" applyFont="1" applyFill="1" applyBorder="1" applyAlignment="1">
      <alignment vertical="center"/>
    </xf>
    <xf numFmtId="37" fontId="12" fillId="0" borderId="27" xfId="37" applyFont="1" applyFill="1" applyBorder="1" applyAlignment="1" applyProtection="1">
      <alignment vertical="center"/>
      <protection/>
    </xf>
    <xf numFmtId="37" fontId="19" fillId="0" borderId="42" xfId="37" applyFont="1" applyFill="1" applyBorder="1" applyAlignment="1" applyProtection="1">
      <alignment vertical="center"/>
      <protection/>
    </xf>
    <xf numFmtId="0" fontId="12" fillId="0" borderId="43" xfId="0" applyFont="1" applyFill="1" applyBorder="1" applyAlignment="1">
      <alignment vertical="center"/>
    </xf>
    <xf numFmtId="37" fontId="26" fillId="0" borderId="0" xfId="37" applyFont="1" applyFill="1" applyAlignment="1">
      <alignment horizontal="center" vertical="center"/>
      <protection/>
    </xf>
    <xf numFmtId="37" fontId="36" fillId="0" borderId="0" xfId="37" applyFont="1" applyFill="1" applyAlignment="1">
      <alignment horizontal="center" vertical="center"/>
      <protection/>
    </xf>
    <xf numFmtId="37" fontId="36" fillId="0" borderId="0" xfId="37" applyFont="1" applyFill="1" applyAlignment="1" applyProtection="1">
      <alignment horizontal="center" vertical="center"/>
      <protection/>
    </xf>
    <xf numFmtId="37" fontId="26" fillId="0" borderId="0" xfId="37" applyFont="1" applyFill="1" applyAlignment="1" applyProtection="1">
      <alignment horizontal="center" vertical="center"/>
      <protection/>
    </xf>
    <xf numFmtId="37" fontId="15" fillId="0" borderId="0" xfId="37" applyFont="1" applyFill="1" applyAlignment="1">
      <alignment horizontal="center" vertical="center"/>
      <protection/>
    </xf>
    <xf numFmtId="37" fontId="12" fillId="0" borderId="15" xfId="37" applyFont="1" applyFill="1" applyBorder="1" applyAlignment="1" applyProtection="1">
      <alignment horizontal="center" vertical="center"/>
      <protection/>
    </xf>
    <xf numFmtId="0" fontId="12" fillId="0" borderId="16"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37" fontId="19" fillId="0" borderId="13" xfId="37" applyFont="1" applyFill="1" applyBorder="1" applyAlignment="1" applyProtection="1">
      <alignment vertical="center"/>
      <protection/>
    </xf>
    <xf numFmtId="0" fontId="19" fillId="0" borderId="19" xfId="0" applyFont="1" applyFill="1" applyBorder="1" applyAlignment="1">
      <alignment vertical="center"/>
    </xf>
    <xf numFmtId="37" fontId="19" fillId="0" borderId="27" xfId="37" applyFont="1" applyFill="1" applyBorder="1" applyAlignment="1">
      <alignment vertical="center"/>
      <protection/>
    </xf>
    <xf numFmtId="37" fontId="12" fillId="0" borderId="27" xfId="37" applyFont="1" applyFill="1" applyBorder="1" applyAlignment="1" quotePrefix="1">
      <alignment vertical="center"/>
      <protection/>
    </xf>
    <xf numFmtId="37" fontId="19" fillId="0" borderId="27" xfId="37" applyFont="1" applyFill="1" applyBorder="1" applyAlignment="1" applyProtection="1">
      <alignment vertical="center"/>
      <protection/>
    </xf>
    <xf numFmtId="0" fontId="0" fillId="0" borderId="24" xfId="0" applyFont="1" applyBorder="1" applyAlignment="1">
      <alignment vertical="center"/>
    </xf>
    <xf numFmtId="37" fontId="19" fillId="0" borderId="13" xfId="37" applyFont="1" applyFill="1" applyBorder="1" applyAlignment="1">
      <alignment vertical="center"/>
      <protection/>
    </xf>
    <xf numFmtId="182" fontId="12" fillId="0" borderId="19" xfId="41" applyNumberFormat="1" applyFont="1" applyFill="1" applyBorder="1" applyAlignment="1" applyProtection="1">
      <alignment vertical="center"/>
      <protection/>
    </xf>
    <xf numFmtId="182" fontId="12" fillId="0" borderId="19" xfId="0" applyNumberFormat="1" applyFont="1" applyFill="1" applyBorder="1" applyAlignment="1">
      <alignment vertical="center"/>
    </xf>
    <xf numFmtId="3" fontId="12" fillId="0" borderId="19" xfId="41" applyNumberFormat="1" applyFont="1" applyFill="1" applyBorder="1" applyAlignment="1" applyProtection="1">
      <alignment vertical="center"/>
      <protection/>
    </xf>
    <xf numFmtId="0" fontId="12" fillId="0" borderId="19" xfId="0" applyFont="1" applyFill="1" applyBorder="1" applyAlignment="1">
      <alignment vertical="center"/>
    </xf>
    <xf numFmtId="182" fontId="12" fillId="0" borderId="22" xfId="41" applyNumberFormat="1" applyFont="1" applyFill="1" applyBorder="1" applyAlignment="1" applyProtection="1">
      <alignment vertical="center"/>
      <protection/>
    </xf>
    <xf numFmtId="37" fontId="12" fillId="0" borderId="45" xfId="41" applyFont="1" applyFill="1" applyBorder="1" applyAlignment="1" applyProtection="1">
      <alignment horizontal="center" vertical="center" wrapText="1"/>
      <protection/>
    </xf>
    <xf numFmtId="37" fontId="12" fillId="0" borderId="46" xfId="41" applyFont="1" applyFill="1" applyBorder="1" applyAlignment="1">
      <alignment horizontal="center" vertical="center"/>
      <protection/>
    </xf>
    <xf numFmtId="0" fontId="0" fillId="0" borderId="33" xfId="0" applyFill="1" applyBorder="1" applyAlignment="1">
      <alignment horizontal="center" vertical="center"/>
    </xf>
    <xf numFmtId="0" fontId="0" fillId="0" borderId="47" xfId="0" applyFill="1" applyBorder="1" applyAlignment="1">
      <alignment horizontal="center" vertical="center"/>
    </xf>
    <xf numFmtId="43" fontId="12" fillId="0" borderId="22" xfId="46" applyNumberFormat="1" applyFont="1" applyFill="1" applyBorder="1" applyAlignment="1" applyProtection="1">
      <alignment vertical="center"/>
      <protection/>
    </xf>
    <xf numFmtId="43" fontId="12" fillId="0" borderId="22" xfId="46" applyNumberFormat="1" applyFont="1" applyFill="1" applyBorder="1" applyAlignment="1">
      <alignment vertical="center"/>
    </xf>
    <xf numFmtId="37" fontId="14" fillId="0" borderId="0" xfId="41" applyFont="1" applyFill="1" applyAlignment="1" applyProtection="1" quotePrefix="1">
      <alignment horizontal="center"/>
      <protection/>
    </xf>
    <xf numFmtId="37" fontId="35" fillId="0" borderId="0" xfId="41" applyFont="1" applyFill="1" applyAlignment="1" applyProtection="1" quotePrefix="1">
      <alignment horizontal="center"/>
      <protection/>
    </xf>
    <xf numFmtId="37" fontId="35" fillId="0" borderId="0" xfId="41" applyFont="1" applyFill="1" applyAlignment="1" applyProtection="1">
      <alignment horizontal="center"/>
      <protection/>
    </xf>
    <xf numFmtId="37" fontId="14" fillId="0" borderId="0" xfId="41" applyFont="1" applyFill="1" applyAlignment="1" applyProtection="1">
      <alignment horizontal="center"/>
      <protection/>
    </xf>
    <xf numFmtId="37" fontId="15" fillId="0" borderId="0" xfId="41" applyFont="1" applyFill="1" applyAlignment="1" applyProtection="1">
      <alignment horizontal="center"/>
      <protection/>
    </xf>
    <xf numFmtId="37" fontId="15" fillId="0" borderId="0" xfId="41" applyFont="1" applyFill="1" applyAlignment="1" applyProtection="1" quotePrefix="1">
      <alignment horizontal="center"/>
      <protection/>
    </xf>
    <xf numFmtId="37" fontId="12" fillId="0" borderId="34" xfId="41" applyFont="1" applyFill="1" applyBorder="1" applyAlignment="1" applyProtection="1">
      <alignment horizontal="center" vertical="center"/>
      <protection/>
    </xf>
    <xf numFmtId="37" fontId="12" fillId="0" borderId="35" xfId="41" applyFont="1" applyFill="1" applyBorder="1" applyAlignment="1" applyProtection="1">
      <alignment horizontal="center" vertical="center"/>
      <protection/>
    </xf>
    <xf numFmtId="37" fontId="12" fillId="0" borderId="36" xfId="41" applyFont="1" applyFill="1" applyBorder="1" applyAlignment="1" applyProtection="1">
      <alignment horizontal="center" vertical="center"/>
      <protection/>
    </xf>
    <xf numFmtId="37" fontId="12" fillId="0" borderId="37" xfId="41" applyFont="1" applyFill="1" applyBorder="1" applyAlignment="1">
      <alignment horizontal="center" vertical="center"/>
      <protection/>
    </xf>
    <xf numFmtId="37" fontId="13" fillId="0" borderId="39" xfId="41" applyFont="1" applyFill="1" applyBorder="1" applyAlignment="1" applyProtection="1" quotePrefix="1">
      <alignment horizontal="right"/>
      <protection/>
    </xf>
    <xf numFmtId="182" fontId="12" fillId="0" borderId="22" xfId="0" applyNumberFormat="1" applyFont="1" applyFill="1" applyBorder="1" applyAlignment="1">
      <alignment vertical="center"/>
    </xf>
    <xf numFmtId="37" fontId="14" fillId="0" borderId="0" xfId="39" applyFont="1" applyAlignment="1" applyProtection="1" quotePrefix="1">
      <alignment horizontal="center" vertical="center"/>
      <protection/>
    </xf>
    <xf numFmtId="0" fontId="35" fillId="0" borderId="0" xfId="0" applyFont="1" applyAlignment="1">
      <alignment horizontal="center" vertical="center"/>
    </xf>
    <xf numFmtId="37" fontId="12" fillId="0" borderId="36" xfId="39" applyFont="1" applyBorder="1" applyAlignment="1" applyProtection="1">
      <alignment horizontal="center" vertical="center"/>
      <protection/>
    </xf>
    <xf numFmtId="37" fontId="12" fillId="0" borderId="37" xfId="39" applyFont="1" applyBorder="1" applyAlignment="1">
      <alignment horizontal="center" vertical="center"/>
      <protection/>
    </xf>
    <xf numFmtId="37" fontId="15" fillId="0" borderId="0" xfId="39" applyFont="1" applyAlignment="1" applyProtection="1">
      <alignment horizontal="center" vertical="center"/>
      <protection/>
    </xf>
    <xf numFmtId="37" fontId="15" fillId="0" borderId="0" xfId="39" applyFont="1" applyAlignment="1" applyProtection="1" quotePrefix="1">
      <alignment horizontal="center" vertical="center"/>
      <protection/>
    </xf>
    <xf numFmtId="37" fontId="35" fillId="0" borderId="0" xfId="39" applyFont="1" applyAlignment="1" applyProtection="1" quotePrefix="1">
      <alignment horizontal="center" vertical="center"/>
      <protection/>
    </xf>
    <xf numFmtId="0" fontId="14" fillId="0" borderId="0" xfId="0" applyFont="1" applyAlignment="1">
      <alignment horizontal="center" vertical="center"/>
    </xf>
    <xf numFmtId="37" fontId="12" fillId="0" borderId="48" xfId="39" applyFont="1" applyBorder="1" applyAlignment="1" applyProtection="1">
      <alignment horizontal="center" vertical="center" wrapText="1"/>
      <protection/>
    </xf>
    <xf numFmtId="0" fontId="0" fillId="0" borderId="32" xfId="0" applyBorder="1" applyAlignment="1">
      <alignment horizontal="center" vertical="center"/>
    </xf>
    <xf numFmtId="37" fontId="12" fillId="0" borderId="34" xfId="39" applyFont="1" applyBorder="1" applyAlignment="1" applyProtection="1">
      <alignment horizontal="center" vertical="center"/>
      <protection/>
    </xf>
    <xf numFmtId="0" fontId="0" fillId="0" borderId="35" xfId="0" applyBorder="1" applyAlignment="1">
      <alignment vertical="center"/>
    </xf>
    <xf numFmtId="0" fontId="12" fillId="0" borderId="16" xfId="0" applyFont="1" applyBorder="1" applyAlignment="1">
      <alignment horizontal="center" vertical="center"/>
    </xf>
    <xf numFmtId="0" fontId="12" fillId="0" borderId="16" xfId="0" applyFont="1" applyBorder="1" applyAlignment="1">
      <alignment horizontal="center"/>
    </xf>
    <xf numFmtId="0" fontId="12" fillId="0" borderId="45" xfId="0" applyFont="1" applyBorder="1" applyAlignment="1">
      <alignment horizontal="center" vertical="center"/>
    </xf>
    <xf numFmtId="0" fontId="0" fillId="0" borderId="49" xfId="0" applyBorder="1" applyAlignment="1">
      <alignment horizontal="center"/>
    </xf>
    <xf numFmtId="0" fontId="0" fillId="0" borderId="33" xfId="0" applyBorder="1" applyAlignment="1">
      <alignment horizontal="center"/>
    </xf>
    <xf numFmtId="0" fontId="0" fillId="0" borderId="50" xfId="0" applyBorder="1" applyAlignment="1">
      <alignment horizontal="center"/>
    </xf>
    <xf numFmtId="49" fontId="12" fillId="0" borderId="51" xfId="0" applyNumberFormat="1" applyFont="1" applyFill="1" applyBorder="1" applyAlignment="1">
      <alignment vertical="top" wrapText="1"/>
    </xf>
    <xf numFmtId="0" fontId="0" fillId="0" borderId="28" xfId="0" applyBorder="1" applyAlignment="1">
      <alignment/>
    </xf>
    <xf numFmtId="0" fontId="12" fillId="0" borderId="30" xfId="0" applyFont="1" applyBorder="1" applyAlignment="1">
      <alignment vertical="top" wrapText="1"/>
    </xf>
    <xf numFmtId="0" fontId="12" fillId="0" borderId="52" xfId="0" applyFont="1" applyBorder="1" applyAlignment="1">
      <alignment vertical="top" wrapText="1"/>
    </xf>
    <xf numFmtId="0" fontId="0" fillId="0" borderId="30" xfId="0" applyBorder="1" applyAlignment="1">
      <alignment vertical="top" wrapText="1"/>
    </xf>
    <xf numFmtId="0" fontId="12" fillId="0" borderId="28" xfId="0" applyFont="1" applyBorder="1" applyAlignment="1">
      <alignment vertical="top" wrapText="1"/>
    </xf>
    <xf numFmtId="0" fontId="26" fillId="0" borderId="0" xfId="0" applyFont="1" applyAlignment="1">
      <alignment horizontal="center"/>
    </xf>
    <xf numFmtId="0" fontId="36" fillId="0" borderId="0" xfId="0" applyFont="1" applyAlignment="1">
      <alignment horizontal="center"/>
    </xf>
    <xf numFmtId="0" fontId="15" fillId="0" borderId="0" xfId="0" applyFont="1" applyAlignment="1">
      <alignment horizontal="center"/>
    </xf>
    <xf numFmtId="0" fontId="12" fillId="0" borderId="15" xfId="0" applyFont="1" applyBorder="1" applyAlignment="1">
      <alignment horizontal="center" vertical="center"/>
    </xf>
    <xf numFmtId="0" fontId="12" fillId="0" borderId="44" xfId="0" applyFont="1" applyBorder="1" applyAlignment="1">
      <alignment horizontal="center" vertical="center"/>
    </xf>
    <xf numFmtId="0" fontId="12" fillId="0" borderId="16" xfId="0" applyFont="1" applyBorder="1" applyAlignment="1">
      <alignment horizontal="center" vertical="center" wrapText="1"/>
    </xf>
    <xf numFmtId="0" fontId="12" fillId="0" borderId="10" xfId="0" applyFont="1" applyBorder="1" applyAlignment="1">
      <alignment horizontal="center" vertical="center"/>
    </xf>
    <xf numFmtId="49" fontId="12" fillId="0" borderId="52" xfId="0" applyNumberFormat="1" applyFont="1" applyFill="1" applyBorder="1" applyAlignment="1">
      <alignment vertical="top" wrapText="1"/>
    </xf>
    <xf numFmtId="49" fontId="12" fillId="0" borderId="30" xfId="0" applyNumberFormat="1" applyFont="1" applyFill="1" applyBorder="1" applyAlignment="1">
      <alignment vertical="top" wrapText="1"/>
    </xf>
    <xf numFmtId="0" fontId="0" fillId="0" borderId="30" xfId="0" applyFont="1" applyBorder="1" applyAlignment="1">
      <alignment/>
    </xf>
    <xf numFmtId="0" fontId="0" fillId="0" borderId="31" xfId="0" applyFont="1" applyBorder="1" applyAlignment="1">
      <alignment/>
    </xf>
    <xf numFmtId="49" fontId="12" fillId="0" borderId="28" xfId="0" applyNumberFormat="1" applyFont="1" applyFill="1" applyBorder="1" applyAlignment="1">
      <alignment vertical="top" wrapText="1"/>
    </xf>
    <xf numFmtId="0" fontId="0" fillId="0" borderId="29" xfId="0" applyBorder="1" applyAlignment="1">
      <alignment/>
    </xf>
    <xf numFmtId="0" fontId="12" fillId="0" borderId="21" xfId="0" applyFont="1" applyBorder="1" applyAlignment="1">
      <alignment vertical="top" wrapText="1"/>
    </xf>
    <xf numFmtId="0" fontId="0" fillId="0" borderId="22" xfId="0" applyBorder="1" applyAlignment="1">
      <alignment wrapText="1"/>
    </xf>
    <xf numFmtId="0" fontId="25" fillId="0" borderId="0" xfId="0" applyFont="1" applyAlignment="1">
      <alignment horizontal="center"/>
    </xf>
    <xf numFmtId="0" fontId="12" fillId="0" borderId="17" xfId="0" applyFont="1" applyBorder="1" applyAlignment="1">
      <alignment horizontal="center" vertical="center"/>
    </xf>
    <xf numFmtId="0" fontId="12" fillId="0" borderId="11" xfId="0" applyFont="1" applyBorder="1" applyAlignment="1">
      <alignment horizontal="center" vertical="center"/>
    </xf>
    <xf numFmtId="0" fontId="12" fillId="0" borderId="22"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2" xfId="0" applyBorder="1" applyAlignment="1">
      <alignment vertical="top" wrapText="1"/>
    </xf>
    <xf numFmtId="0" fontId="28" fillId="0" borderId="0" xfId="0" applyFont="1" applyAlignment="1">
      <alignment horizontal="center" vertical="center"/>
    </xf>
    <xf numFmtId="0" fontId="37" fillId="0" borderId="0" xfId="0" applyFont="1" applyAlignment="1">
      <alignment horizontal="center" vertical="center"/>
    </xf>
    <xf numFmtId="0" fontId="17" fillId="0" borderId="0" xfId="0" applyFont="1" applyAlignment="1">
      <alignment horizontal="center" vertical="center"/>
    </xf>
    <xf numFmtId="0" fontId="37" fillId="0" borderId="0" xfId="0" applyFont="1" applyAlignment="1">
      <alignment horizontal="center"/>
    </xf>
    <xf numFmtId="0" fontId="17" fillId="0" borderId="0" xfId="0" applyFont="1" applyAlignment="1">
      <alignment horizontal="center"/>
    </xf>
    <xf numFmtId="0" fontId="21" fillId="0" borderId="21" xfId="0" applyFont="1" applyBorder="1" applyAlignment="1">
      <alignment vertical="top" wrapText="1"/>
    </xf>
    <xf numFmtId="0" fontId="21" fillId="0" borderId="22" xfId="0" applyFont="1" applyBorder="1" applyAlignment="1">
      <alignment vertical="top" wrapText="1"/>
    </xf>
    <xf numFmtId="0" fontId="92" fillId="0" borderId="21" xfId="0" applyFont="1" applyBorder="1" applyAlignment="1">
      <alignment vertical="top" wrapText="1"/>
    </xf>
    <xf numFmtId="0" fontId="28" fillId="0" borderId="0" xfId="0" applyFont="1" applyFill="1" applyAlignment="1">
      <alignment horizontal="center" vertical="center"/>
    </xf>
    <xf numFmtId="0" fontId="38" fillId="0" borderId="0" xfId="0" applyFont="1" applyFill="1" applyAlignment="1">
      <alignment horizontal="center" vertical="center"/>
    </xf>
    <xf numFmtId="0" fontId="37" fillId="0" borderId="0" xfId="0" applyFont="1" applyFill="1" applyAlignment="1">
      <alignment horizontal="center" vertical="center"/>
    </xf>
    <xf numFmtId="0" fontId="17" fillId="0" borderId="0" xfId="0" applyFont="1" applyFill="1" applyAlignment="1">
      <alignment horizontal="center" vertical="center"/>
    </xf>
    <xf numFmtId="0" fontId="12" fillId="0" borderId="34" xfId="0" applyFont="1" applyFill="1" applyBorder="1" applyAlignment="1">
      <alignment horizontal="center" vertical="center"/>
    </xf>
    <xf numFmtId="0" fontId="0" fillId="0" borderId="13" xfId="0" applyBorder="1" applyAlignment="1">
      <alignment horizontal="center" vertical="center"/>
    </xf>
    <xf numFmtId="0" fontId="0" fillId="0" borderId="35" xfId="0" applyBorder="1" applyAlignment="1">
      <alignment horizontal="center" vertical="center"/>
    </xf>
    <xf numFmtId="0" fontId="12" fillId="0" borderId="45" xfId="0" applyFont="1" applyFill="1" applyBorder="1" applyAlignment="1">
      <alignment horizontal="center" vertical="center"/>
    </xf>
    <xf numFmtId="0" fontId="12" fillId="0" borderId="25" xfId="0" applyFont="1" applyFill="1" applyBorder="1" applyAlignment="1">
      <alignment horizontal="center" vertical="center"/>
    </xf>
    <xf numFmtId="0" fontId="0" fillId="0" borderId="46" xfId="0" applyFill="1" applyBorder="1" applyAlignment="1">
      <alignment horizontal="center" vertical="center"/>
    </xf>
    <xf numFmtId="178" fontId="12" fillId="0" borderId="53" xfId="0" applyNumberFormat="1" applyFont="1" applyFill="1"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12" fillId="0" borderId="43" xfId="0" applyFont="1" applyFill="1" applyBorder="1" applyAlignment="1">
      <alignment horizontal="center" vertical="center"/>
    </xf>
    <xf numFmtId="0" fontId="12" fillId="0" borderId="47" xfId="0" applyFont="1" applyFill="1" applyBorder="1" applyAlignment="1">
      <alignment horizontal="center" vertical="center"/>
    </xf>
    <xf numFmtId="0" fontId="0" fillId="0" borderId="10" xfId="0" applyBorder="1" applyAlignment="1">
      <alignment horizontal="center" vertical="center"/>
    </xf>
    <xf numFmtId="0" fontId="21" fillId="0" borderId="21" xfId="0" applyFont="1" applyBorder="1" applyAlignment="1">
      <alignment horizontal="left" vertical="top" wrapText="1"/>
    </xf>
    <xf numFmtId="0" fontId="0" fillId="0" borderId="22" xfId="0" applyBorder="1" applyAlignment="1">
      <alignment/>
    </xf>
    <xf numFmtId="37" fontId="26" fillId="0" borderId="0" xfId="40" applyFont="1" applyAlignment="1" applyProtection="1">
      <alignment horizontal="center" vertical="center"/>
      <protection/>
    </xf>
    <xf numFmtId="0" fontId="26" fillId="0" borderId="0" xfId="0" applyFont="1" applyAlignment="1">
      <alignment vertical="center"/>
    </xf>
    <xf numFmtId="37" fontId="36" fillId="0" borderId="0" xfId="40" applyFont="1" applyAlignment="1" applyProtection="1">
      <alignment horizontal="center" vertical="center"/>
      <protection/>
    </xf>
    <xf numFmtId="0" fontId="36" fillId="0" borderId="0" xfId="0" applyFont="1" applyAlignment="1">
      <alignment vertical="center"/>
    </xf>
    <xf numFmtId="37" fontId="18" fillId="0" borderId="0" xfId="40" applyFont="1" applyAlignment="1" applyProtection="1">
      <alignment horizontal="center" vertical="center"/>
      <protection/>
    </xf>
    <xf numFmtId="0" fontId="18" fillId="0" borderId="0" xfId="0" applyFont="1" applyAlignment="1">
      <alignment horizontal="center" vertical="center"/>
    </xf>
    <xf numFmtId="0" fontId="26" fillId="0" borderId="0" xfId="44" applyFont="1" applyFill="1" applyAlignment="1">
      <alignment horizontal="center"/>
      <protection/>
    </xf>
    <xf numFmtId="0" fontId="36" fillId="0" borderId="0" xfId="44" applyFont="1" applyFill="1" applyAlignment="1">
      <alignment horizontal="center"/>
      <protection/>
    </xf>
    <xf numFmtId="0" fontId="15" fillId="0" borderId="0" xfId="44" applyFont="1" applyFill="1" applyAlignment="1">
      <alignment horizontal="center"/>
      <protection/>
    </xf>
    <xf numFmtId="0" fontId="24" fillId="0" borderId="0" xfId="44" applyFont="1" applyFill="1" applyBorder="1" applyAlignment="1">
      <alignment horizontal="left" vertical="center"/>
      <protection/>
    </xf>
    <xf numFmtId="0" fontId="24" fillId="0" borderId="0" xfId="44" applyFont="1" applyFill="1" applyAlignment="1">
      <alignment/>
      <protection/>
    </xf>
    <xf numFmtId="0" fontId="28" fillId="0" borderId="0" xfId="0" applyFont="1" applyAlignment="1">
      <alignment horizontal="center"/>
    </xf>
    <xf numFmtId="180" fontId="17" fillId="0" borderId="29" xfId="41" applyNumberFormat="1" applyFont="1" applyFill="1" applyBorder="1" applyAlignment="1" applyProtection="1">
      <alignment vertical="center"/>
      <protection/>
    </xf>
    <xf numFmtId="180" fontId="17" fillId="0" borderId="39" xfId="43" applyNumberFormat="1" applyFont="1" applyFill="1" applyBorder="1" applyAlignment="1">
      <alignment vertical="center"/>
      <protection/>
    </xf>
    <xf numFmtId="180" fontId="17" fillId="0" borderId="41" xfId="43" applyNumberFormat="1" applyFont="1" applyFill="1" applyBorder="1" applyAlignment="1">
      <alignment vertical="center"/>
      <protection/>
    </xf>
    <xf numFmtId="3" fontId="12" fillId="0" borderId="29" xfId="41" applyNumberFormat="1" applyFont="1" applyFill="1" applyBorder="1" applyAlignment="1" applyProtection="1">
      <alignment vertical="center"/>
      <protection/>
    </xf>
    <xf numFmtId="0" fontId="24" fillId="0" borderId="31" xfId="43" applyFont="1" applyFill="1" applyBorder="1" applyAlignment="1">
      <alignment vertical="center"/>
      <protection/>
    </xf>
    <xf numFmtId="180" fontId="17" fillId="0" borderId="28" xfId="41" applyNumberFormat="1" applyFont="1" applyFill="1" applyBorder="1" applyAlignment="1" applyProtection="1">
      <alignment vertical="center"/>
      <protection/>
    </xf>
    <xf numFmtId="180" fontId="17" fillId="0" borderId="0" xfId="43" applyNumberFormat="1" applyFont="1" applyFill="1" applyBorder="1" applyAlignment="1">
      <alignment vertical="center"/>
      <protection/>
    </xf>
    <xf numFmtId="180" fontId="17" fillId="0" borderId="24" xfId="43" applyNumberFormat="1" applyFont="1" applyFill="1" applyBorder="1" applyAlignment="1">
      <alignment vertical="center"/>
      <protection/>
    </xf>
    <xf numFmtId="3" fontId="12" fillId="0" borderId="28" xfId="41" applyNumberFormat="1" applyFont="1" applyFill="1" applyBorder="1" applyAlignment="1" applyProtection="1">
      <alignment vertical="center"/>
      <protection/>
    </xf>
    <xf numFmtId="0" fontId="24" fillId="0" borderId="30" xfId="43" applyFont="1" applyFill="1" applyBorder="1" applyAlignment="1">
      <alignment vertical="center"/>
      <protection/>
    </xf>
    <xf numFmtId="178" fontId="17" fillId="0" borderId="28" xfId="45" applyNumberFormat="1" applyFont="1" applyFill="1" applyBorder="1" applyAlignment="1">
      <alignment vertical="center"/>
      <protection/>
    </xf>
    <xf numFmtId="178" fontId="17" fillId="0" borderId="0" xfId="43" applyNumberFormat="1" applyFont="1" applyFill="1" applyBorder="1" applyAlignment="1">
      <alignment vertical="center"/>
      <protection/>
    </xf>
    <xf numFmtId="178" fontId="17" fillId="0" borderId="24" xfId="43" applyNumberFormat="1" applyFont="1" applyFill="1" applyBorder="1" applyAlignment="1">
      <alignment vertical="center"/>
      <protection/>
    </xf>
    <xf numFmtId="0" fontId="12" fillId="0" borderId="28" xfId="45" applyFont="1" applyFill="1" applyBorder="1" applyAlignment="1">
      <alignment vertical="center"/>
      <protection/>
    </xf>
    <xf numFmtId="178" fontId="17" fillId="0" borderId="28" xfId="41" applyNumberFormat="1" applyFont="1" applyFill="1" applyBorder="1" applyAlignment="1" applyProtection="1">
      <alignment vertical="center"/>
      <protection/>
    </xf>
    <xf numFmtId="178" fontId="2" fillId="0" borderId="0" xfId="33" applyNumberFormat="1" applyFill="1" applyBorder="1" applyAlignment="1">
      <alignment vertical="center"/>
      <protection/>
    </xf>
    <xf numFmtId="178" fontId="2" fillId="0" borderId="24" xfId="33" applyNumberFormat="1" applyFill="1" applyBorder="1" applyAlignment="1">
      <alignment vertical="center"/>
      <protection/>
    </xf>
    <xf numFmtId="180" fontId="17" fillId="0" borderId="28" xfId="45" applyNumberFormat="1" applyFont="1" applyFill="1" applyBorder="1" applyAlignment="1">
      <alignment vertical="center"/>
      <protection/>
    </xf>
    <xf numFmtId="0" fontId="2" fillId="0" borderId="0" xfId="33" applyFill="1" applyBorder="1" applyAlignment="1">
      <alignment vertical="center"/>
      <protection/>
    </xf>
    <xf numFmtId="0" fontId="2" fillId="0" borderId="24" xfId="33" applyFill="1" applyBorder="1" applyAlignment="1">
      <alignment vertical="center"/>
      <protection/>
    </xf>
    <xf numFmtId="180" fontId="17" fillId="0" borderId="51" xfId="41" applyNumberFormat="1" applyFont="1" applyFill="1" applyBorder="1" applyAlignment="1" applyProtection="1">
      <alignment vertical="center"/>
      <protection/>
    </xf>
    <xf numFmtId="180" fontId="17" fillId="0" borderId="55" xfId="43" applyNumberFormat="1" applyFont="1" applyFill="1" applyBorder="1" applyAlignment="1">
      <alignment vertical="center"/>
      <protection/>
    </xf>
    <xf numFmtId="180" fontId="17" fillId="0" borderId="43" xfId="43" applyNumberFormat="1" applyFont="1" applyFill="1" applyBorder="1" applyAlignment="1">
      <alignment vertical="center"/>
      <protection/>
    </xf>
    <xf numFmtId="3" fontId="12" fillId="0" borderId="51" xfId="41" applyNumberFormat="1" applyFont="1" applyFill="1" applyBorder="1" applyAlignment="1" applyProtection="1">
      <alignment vertical="center"/>
      <protection/>
    </xf>
    <xf numFmtId="0" fontId="24" fillId="0" borderId="52" xfId="43" applyFont="1" applyFill="1" applyBorder="1" applyAlignment="1">
      <alignment vertical="center"/>
      <protection/>
    </xf>
    <xf numFmtId="37" fontId="26" fillId="0" borderId="0" xfId="41" applyFont="1" applyFill="1" applyAlignment="1" applyProtection="1" quotePrefix="1">
      <alignment horizontal="center"/>
      <protection/>
    </xf>
    <xf numFmtId="37" fontId="36" fillId="0" borderId="0" xfId="41" applyFont="1" applyFill="1" applyAlignment="1" applyProtection="1">
      <alignment horizontal="center"/>
      <protection/>
    </xf>
    <xf numFmtId="37" fontId="17" fillId="0" borderId="34" xfId="41" applyFont="1" applyFill="1" applyBorder="1" applyAlignment="1" applyProtection="1">
      <alignment horizontal="center" vertical="center"/>
      <protection/>
    </xf>
    <xf numFmtId="37" fontId="17" fillId="0" borderId="35" xfId="41" applyFont="1" applyFill="1" applyBorder="1" applyAlignment="1" applyProtection="1">
      <alignment horizontal="center" vertical="center"/>
      <protection/>
    </xf>
    <xf numFmtId="37" fontId="12" fillId="0" borderId="45" xfId="41" applyFont="1" applyFill="1" applyBorder="1" applyAlignment="1" applyProtection="1">
      <alignment horizontal="center" vertical="center"/>
      <protection/>
    </xf>
    <xf numFmtId="37" fontId="12" fillId="0" borderId="25" xfId="41" applyFont="1" applyFill="1" applyBorder="1" applyAlignment="1">
      <alignment horizontal="center" vertical="center"/>
      <protection/>
    </xf>
    <xf numFmtId="0" fontId="24" fillId="0" borderId="25" xfId="43" applyFont="1" applyFill="1" applyBorder="1" applyAlignment="1">
      <alignment horizontal="center" vertical="center"/>
      <protection/>
    </xf>
    <xf numFmtId="0" fontId="24" fillId="0" borderId="46" xfId="43" applyFont="1" applyFill="1" applyBorder="1" applyAlignment="1">
      <alignment horizontal="center" vertical="center"/>
      <protection/>
    </xf>
    <xf numFmtId="0" fontId="24" fillId="0" borderId="33" xfId="43" applyFont="1" applyFill="1" applyBorder="1" applyAlignment="1">
      <alignment horizontal="center" vertical="center"/>
      <protection/>
    </xf>
    <xf numFmtId="0" fontId="24" fillId="0" borderId="56" xfId="43" applyFont="1" applyFill="1" applyBorder="1" applyAlignment="1">
      <alignment horizontal="center" vertical="center"/>
      <protection/>
    </xf>
    <xf numFmtId="0" fontId="24" fillId="0" borderId="47" xfId="43" applyFont="1" applyFill="1" applyBorder="1" applyAlignment="1">
      <alignment horizontal="center" vertical="center"/>
      <protection/>
    </xf>
    <xf numFmtId="37" fontId="12" fillId="0" borderId="49" xfId="41" applyFont="1" applyFill="1" applyBorder="1" applyAlignment="1">
      <alignment horizontal="center" vertical="center"/>
      <protection/>
    </xf>
    <xf numFmtId="0" fontId="24" fillId="0" borderId="50" xfId="43" applyFont="1" applyFill="1" applyBorder="1" applyAlignment="1">
      <alignment horizontal="center" vertical="center"/>
      <protection/>
    </xf>
    <xf numFmtId="180" fontId="17" fillId="0" borderId="29" xfId="41" applyNumberFormat="1" applyFont="1" applyBorder="1" applyAlignment="1" applyProtection="1">
      <alignment vertical="center"/>
      <protection/>
    </xf>
    <xf numFmtId="180" fontId="17" fillId="0" borderId="39" xfId="43" applyNumberFormat="1" applyFont="1" applyBorder="1" applyAlignment="1">
      <alignment vertical="center"/>
      <protection/>
    </xf>
    <xf numFmtId="180" fontId="17" fillId="0" borderId="41" xfId="43" applyNumberFormat="1" applyFont="1" applyBorder="1" applyAlignment="1">
      <alignment vertical="center"/>
      <protection/>
    </xf>
    <xf numFmtId="3" fontId="12" fillId="0" borderId="29" xfId="41" applyNumberFormat="1" applyFont="1" applyBorder="1" applyAlignment="1" applyProtection="1">
      <alignment vertical="center"/>
      <protection/>
    </xf>
    <xf numFmtId="0" fontId="24" fillId="0" borderId="31" xfId="43" applyFont="1" applyBorder="1" applyAlignment="1">
      <alignment vertical="center"/>
      <protection/>
    </xf>
    <xf numFmtId="180" fontId="17" fillId="0" borderId="28" xfId="41" applyNumberFormat="1" applyFont="1" applyBorder="1" applyAlignment="1" applyProtection="1">
      <alignment vertical="center"/>
      <protection/>
    </xf>
    <xf numFmtId="180" fontId="17" fillId="0" borderId="0" xfId="41" applyNumberFormat="1" applyFont="1" applyBorder="1" applyAlignment="1" applyProtection="1">
      <alignment vertical="center"/>
      <protection/>
    </xf>
    <xf numFmtId="180" fontId="17" fillId="0" borderId="24" xfId="41" applyNumberFormat="1" applyFont="1" applyBorder="1" applyAlignment="1" applyProtection="1">
      <alignment vertical="center"/>
      <protection/>
    </xf>
    <xf numFmtId="3" fontId="12" fillId="0" borderId="28" xfId="41" applyNumberFormat="1" applyFont="1" applyBorder="1" applyAlignment="1" applyProtection="1">
      <alignment vertical="center"/>
      <protection/>
    </xf>
    <xf numFmtId="0" fontId="24" fillId="0" borderId="30" xfId="43" applyFont="1" applyBorder="1" applyAlignment="1">
      <alignment vertical="center"/>
      <protection/>
    </xf>
    <xf numFmtId="178" fontId="17" fillId="0" borderId="28" xfId="41" applyNumberFormat="1" applyFont="1" applyBorder="1" applyAlignment="1" applyProtection="1">
      <alignment vertical="center"/>
      <protection/>
    </xf>
    <xf numFmtId="178" fontId="17" fillId="0" borderId="0" xfId="41" applyNumberFormat="1" applyFont="1" applyBorder="1" applyAlignment="1" applyProtection="1">
      <alignment vertical="center"/>
      <protection/>
    </xf>
    <xf numFmtId="178" fontId="17" fillId="0" borderId="24" xfId="41" applyNumberFormat="1" applyFont="1" applyBorder="1" applyAlignment="1" applyProtection="1">
      <alignment vertical="center"/>
      <protection/>
    </xf>
    <xf numFmtId="180" fontId="17" fillId="0" borderId="0" xfId="43" applyNumberFormat="1" applyFont="1" applyBorder="1" applyAlignment="1">
      <alignment vertical="center"/>
      <protection/>
    </xf>
    <xf numFmtId="180" fontId="17" fillId="0" borderId="24" xfId="43" applyNumberFormat="1" applyFont="1" applyBorder="1" applyAlignment="1">
      <alignment vertical="center"/>
      <protection/>
    </xf>
    <xf numFmtId="0" fontId="17" fillId="0" borderId="0" xfId="43" applyFont="1" applyBorder="1" applyAlignment="1">
      <alignment vertical="center"/>
      <protection/>
    </xf>
    <xf numFmtId="0" fontId="17" fillId="0" borderId="24" xfId="43" applyFont="1" applyBorder="1" applyAlignment="1">
      <alignment vertical="center"/>
      <protection/>
    </xf>
    <xf numFmtId="180" fontId="17" fillId="0" borderId="51" xfId="41" applyNumberFormat="1" applyFont="1" applyBorder="1" applyAlignment="1" applyProtection="1">
      <alignment vertical="center"/>
      <protection/>
    </xf>
    <xf numFmtId="180" fontId="17" fillId="0" borderId="55" xfId="43" applyNumberFormat="1" applyFont="1" applyBorder="1" applyAlignment="1">
      <alignment vertical="center"/>
      <protection/>
    </xf>
    <xf numFmtId="180" fontId="17" fillId="0" borderId="43" xfId="43" applyNumberFormat="1" applyFont="1" applyBorder="1" applyAlignment="1">
      <alignment vertical="center"/>
      <protection/>
    </xf>
    <xf numFmtId="3" fontId="12" fillId="0" borderId="51" xfId="41" applyNumberFormat="1" applyFont="1" applyBorder="1" applyAlignment="1" applyProtection="1">
      <alignment vertical="center"/>
      <protection/>
    </xf>
    <xf numFmtId="0" fontId="24" fillId="0" borderId="52" xfId="43" applyFont="1" applyBorder="1" applyAlignment="1">
      <alignment vertical="center"/>
      <protection/>
    </xf>
    <xf numFmtId="37" fontId="17" fillId="0" borderId="34" xfId="41" applyFont="1" applyBorder="1" applyAlignment="1" applyProtection="1">
      <alignment horizontal="center" vertical="center"/>
      <protection/>
    </xf>
    <xf numFmtId="37" fontId="17" fillId="0" borderId="35" xfId="41" applyFont="1" applyBorder="1" applyAlignment="1" applyProtection="1">
      <alignment horizontal="center" vertical="center"/>
      <protection/>
    </xf>
    <xf numFmtId="37" fontId="17" fillId="0" borderId="45" xfId="41" applyFont="1" applyBorder="1" applyAlignment="1" applyProtection="1">
      <alignment horizontal="center" vertical="center"/>
      <protection/>
    </xf>
    <xf numFmtId="37" fontId="17" fillId="0" borderId="25" xfId="41" applyFont="1" applyBorder="1" applyAlignment="1">
      <alignment horizontal="center" vertical="center"/>
      <protection/>
    </xf>
    <xf numFmtId="0" fontId="17" fillId="0" borderId="25" xfId="43" applyFont="1" applyBorder="1" applyAlignment="1">
      <alignment horizontal="center" vertical="center"/>
      <protection/>
    </xf>
    <xf numFmtId="0" fontId="17" fillId="0" borderId="46" xfId="43" applyFont="1" applyBorder="1" applyAlignment="1">
      <alignment horizontal="center" vertical="center"/>
      <protection/>
    </xf>
    <xf numFmtId="0" fontId="17" fillId="0" borderId="33" xfId="43" applyFont="1" applyBorder="1" applyAlignment="1">
      <alignment horizontal="center" vertical="center"/>
      <protection/>
    </xf>
    <xf numFmtId="0" fontId="17" fillId="0" borderId="56" xfId="43" applyFont="1" applyBorder="1" applyAlignment="1">
      <alignment horizontal="center" vertical="center"/>
      <protection/>
    </xf>
    <xf numFmtId="0" fontId="17" fillId="0" borderId="47" xfId="43" applyFont="1" applyBorder="1" applyAlignment="1">
      <alignment horizontal="center" vertical="center"/>
      <protection/>
    </xf>
    <xf numFmtId="37" fontId="17" fillId="0" borderId="49" xfId="41" applyFont="1" applyBorder="1" applyAlignment="1">
      <alignment horizontal="center" vertical="center"/>
      <protection/>
    </xf>
    <xf numFmtId="0" fontId="17" fillId="0" borderId="50" xfId="43" applyFont="1" applyBorder="1" applyAlignment="1">
      <alignment horizontal="center" vertical="center"/>
      <protection/>
    </xf>
    <xf numFmtId="183" fontId="21" fillId="0" borderId="13" xfId="35" applyNumberFormat="1" applyFont="1" applyBorder="1" applyAlignment="1" applyProtection="1" quotePrefix="1">
      <alignment horizontal="center"/>
      <protection/>
    </xf>
    <xf numFmtId="0" fontId="29" fillId="0" borderId="19" xfId="0" applyFont="1" applyBorder="1" applyAlignment="1">
      <alignment horizontal="center"/>
    </xf>
    <xf numFmtId="183" fontId="21" fillId="0" borderId="13" xfId="35" applyNumberFormat="1" applyFont="1" applyBorder="1" applyAlignment="1" applyProtection="1">
      <alignment horizontal="left"/>
      <protection/>
    </xf>
    <xf numFmtId="0" fontId="29" fillId="0" borderId="19" xfId="0" applyFont="1" applyBorder="1" applyAlignment="1">
      <alignment horizontal="left"/>
    </xf>
    <xf numFmtId="39" fontId="21" fillId="0" borderId="36" xfId="35" applyFont="1" applyBorder="1" applyAlignment="1">
      <alignment horizontal="center"/>
      <protection/>
    </xf>
    <xf numFmtId="39" fontId="21" fillId="0" borderId="37" xfId="35" applyFont="1" applyBorder="1" applyAlignment="1">
      <alignment horizontal="center"/>
      <protection/>
    </xf>
    <xf numFmtId="0" fontId="38" fillId="0" borderId="0" xfId="0" applyFont="1" applyAlignment="1">
      <alignment horizontal="center" vertical="center"/>
    </xf>
    <xf numFmtId="39" fontId="37" fillId="0" borderId="0" xfId="35" applyFont="1" applyAlignment="1" applyProtection="1">
      <alignment horizontal="center" vertical="center"/>
      <protection/>
    </xf>
    <xf numFmtId="39" fontId="37" fillId="0" borderId="0" xfId="35" applyFont="1" applyAlignment="1">
      <alignment horizontal="center" vertical="center"/>
      <protection/>
    </xf>
    <xf numFmtId="39" fontId="17" fillId="0" borderId="0" xfId="35" applyFont="1" applyAlignment="1" applyProtection="1">
      <alignment horizontal="center" vertical="center"/>
      <protection/>
    </xf>
    <xf numFmtId="39" fontId="17" fillId="0" borderId="0" xfId="35" applyFont="1" applyAlignment="1">
      <alignment horizontal="center" vertical="center"/>
      <protection/>
    </xf>
    <xf numFmtId="39" fontId="21" fillId="0" borderId="57" xfId="35" applyFont="1" applyBorder="1" applyAlignment="1" applyProtection="1">
      <alignment horizontal="center"/>
      <protection/>
    </xf>
    <xf numFmtId="0" fontId="29" fillId="0" borderId="38" xfId="0" applyFont="1" applyBorder="1" applyAlignment="1">
      <alignment horizontal="center"/>
    </xf>
    <xf numFmtId="39" fontId="21" fillId="0" borderId="12" xfId="35" applyFont="1" applyBorder="1" applyAlignment="1" applyProtection="1">
      <alignment horizontal="left"/>
      <protection/>
    </xf>
    <xf numFmtId="0" fontId="29" fillId="0" borderId="18" xfId="0" applyFont="1" applyBorder="1" applyAlignment="1">
      <alignment horizontal="left"/>
    </xf>
    <xf numFmtId="39" fontId="21" fillId="0" borderId="38" xfId="35" applyFont="1" applyBorder="1" applyAlignment="1">
      <alignment horizontal="center"/>
      <protection/>
    </xf>
    <xf numFmtId="39" fontId="30" fillId="0" borderId="0" xfId="35" applyFont="1" applyBorder="1" applyAlignment="1">
      <alignment/>
      <protection/>
    </xf>
    <xf numFmtId="0" fontId="31" fillId="0" borderId="0" xfId="0" applyFont="1" applyBorder="1" applyAlignment="1">
      <alignment/>
    </xf>
    <xf numFmtId="39" fontId="21" fillId="0" borderId="14" xfId="35" applyFont="1" applyBorder="1" applyAlignment="1" applyProtection="1">
      <alignment vertical="center"/>
      <protection/>
    </xf>
    <xf numFmtId="0" fontId="29" fillId="0" borderId="20" xfId="0" applyFont="1" applyBorder="1" applyAlignment="1">
      <alignment vertical="center"/>
    </xf>
    <xf numFmtId="39" fontId="37" fillId="0" borderId="0" xfId="34" applyFont="1" applyAlignment="1" applyProtection="1">
      <alignment horizontal="center" vertical="center"/>
      <protection/>
    </xf>
    <xf numFmtId="39" fontId="37" fillId="0" borderId="0" xfId="34" applyFont="1" applyAlignment="1">
      <alignment vertical="center"/>
      <protection/>
    </xf>
    <xf numFmtId="0" fontId="39" fillId="0" borderId="0" xfId="0" applyFont="1" applyAlignment="1">
      <alignment/>
    </xf>
    <xf numFmtId="39" fontId="17" fillId="0" borderId="0" xfId="34" applyFont="1" applyAlignment="1" applyProtection="1">
      <alignment horizontal="center" vertical="center"/>
      <protection/>
    </xf>
    <xf numFmtId="39" fontId="17" fillId="0" borderId="0" xfId="34" applyFont="1" applyAlignment="1">
      <alignment vertical="center"/>
      <protection/>
    </xf>
    <xf numFmtId="0" fontId="0" fillId="0" borderId="0" xfId="0" applyAlignment="1">
      <alignment/>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98)期貨暫收" xfId="34"/>
    <cellStyle name="一般_(98)遠匯" xfId="35"/>
    <cellStyle name="一般_96基金預算_v6" xfId="36"/>
    <cellStyle name="一般_Lbs9" xfId="37"/>
    <cellStyle name="一般_LDSA1" xfId="38"/>
    <cellStyle name="一般_LDSA2" xfId="39"/>
    <cellStyle name="一般_LDSA3" xfId="40"/>
    <cellStyle name="一般_LDSA5_1" xfId="41"/>
    <cellStyle name="一般_LDSA6" xfId="42"/>
    <cellStyle name="一般_委託經營平衡表" xfId="43"/>
    <cellStyle name="一般_新制--100年決算報表(全)" xfId="44"/>
    <cellStyle name="一般_新制98年決算報表(全)" xfId="45"/>
    <cellStyle name="Comma" xfId="46"/>
    <cellStyle name="Comma [0]" xfId="47"/>
    <cellStyle name="Followed Hyperlink" xfId="48"/>
    <cellStyle name="中等" xfId="49"/>
    <cellStyle name="合計" xfId="50"/>
    <cellStyle name="好" xfId="51"/>
    <cellStyle name="Percent" xfId="52"/>
    <cellStyle name="計算方式" xfId="53"/>
    <cellStyle name="Currency" xfId="54"/>
    <cellStyle name="Currency [0]" xfId="55"/>
    <cellStyle name="連結的儲存格" xfId="56"/>
    <cellStyle name="備註" xfId="57"/>
    <cellStyle name="Hyperlink" xfId="58"/>
    <cellStyle name="說明文字" xfId="59"/>
    <cellStyle name="輔色1" xfId="60"/>
    <cellStyle name="輔色2" xfId="61"/>
    <cellStyle name="輔色3" xfId="62"/>
    <cellStyle name="輔色4" xfId="63"/>
    <cellStyle name="輔色5" xfId="64"/>
    <cellStyle name="輔色6" xfId="65"/>
    <cellStyle name="標題" xfId="66"/>
    <cellStyle name="標題 1" xfId="67"/>
    <cellStyle name="標題 2" xfId="68"/>
    <cellStyle name="標題 3" xfId="69"/>
    <cellStyle name="標題 4" xfId="70"/>
    <cellStyle name="輸入" xfId="71"/>
    <cellStyle name="輸出" xfId="72"/>
    <cellStyle name="檢查儲存格" xfId="73"/>
    <cellStyle name="壞" xfId="74"/>
    <cellStyle name="警告文字"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externalLink" Target="externalLinks/externalLink2.xml" /><Relationship Id="rId5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1295400</xdr:colOff>
      <xdr:row>3</xdr:row>
      <xdr:rowOff>0</xdr:rowOff>
    </xdr:from>
    <xdr:ext cx="85725" cy="219075"/>
    <xdr:sp fLocksText="0">
      <xdr:nvSpPr>
        <xdr:cNvPr id="1" name="Text Box 1"/>
        <xdr:cNvSpPr txBox="1">
          <a:spLocks noChangeArrowheads="1"/>
        </xdr:cNvSpPr>
      </xdr:nvSpPr>
      <xdr:spPr>
        <a:xfrm>
          <a:off x="1295400" y="1543050"/>
          <a:ext cx="85725" cy="21907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Documents%20and%20Settings\LA0067002\&#26700;&#38754;\&#27387;&#24935;\97&#24180;&#24230;&#38928;&#31639;\97&#38928;&#31639;lbs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A0067002\&#26700;&#38754;\&#27387;&#24935;\97&#24180;&#24230;&#38928;&#31639;\97&#38928;&#31639;lbs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S0-1"/>
      <sheetName val="LBS0"/>
      <sheetName val="LBS4"/>
      <sheetName val="LBS6"/>
      <sheetName val="LBS7"/>
      <sheetName val="LBS8"/>
      <sheetName val="LBS9"/>
      <sheetName val="LBS10"/>
      <sheetName val="lbs11"/>
      <sheetName val="lbs13"/>
      <sheetName val="lbs17"/>
      <sheetName val="lbs15"/>
      <sheetName val="lbs22"/>
      <sheetName val="lbs23"/>
      <sheetName val="lbs24"/>
      <sheetName val="lbs16"/>
      <sheetName val="lbs25"/>
      <sheetName val="lbs12"/>
      <sheetName val="lbs.EN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S0-1"/>
      <sheetName val="LBS0"/>
      <sheetName val="LBS4"/>
      <sheetName val="LBS6"/>
      <sheetName val="LBS7"/>
      <sheetName val="LBS8"/>
      <sheetName val="LBS9"/>
      <sheetName val="LBS10"/>
      <sheetName val="lbs11"/>
      <sheetName val="lbs13"/>
      <sheetName val="lbs17"/>
      <sheetName val="lbs15"/>
      <sheetName val="lbs22"/>
      <sheetName val="lbs23"/>
      <sheetName val="lbs24"/>
      <sheetName val="lbs16"/>
      <sheetName val="lbs25"/>
      <sheetName val="lbs12"/>
      <sheetName val="lbs.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I35"/>
  <sheetViews>
    <sheetView tabSelected="1" zoomScale="75" zoomScaleNormal="75" zoomScalePageLayoutView="0" workbookViewId="0" topLeftCell="A3">
      <pane xSplit="3" ySplit="4" topLeftCell="D16" activePane="bottomRight" state="frozen"/>
      <selection pane="topLeft" activeCell="A16" sqref="A16:E16"/>
      <selection pane="topRight" activeCell="A16" sqref="A16:E16"/>
      <selection pane="bottomLeft" activeCell="A16" sqref="A16:E16"/>
      <selection pane="bottomRight" activeCell="E21" sqref="E21"/>
    </sheetView>
  </sheetViews>
  <sheetFormatPr defaultColWidth="9.796875" defaultRowHeight="15"/>
  <cols>
    <col min="1" max="1" width="17.796875" style="17" customWidth="1"/>
    <col min="2" max="2" width="15.796875" style="17" customWidth="1"/>
    <col min="3" max="3" width="6.19921875" style="17" customWidth="1"/>
    <col min="4" max="4" width="16.796875" style="17" customWidth="1"/>
    <col min="5" max="5" width="6.796875" style="17" customWidth="1"/>
    <col min="6" max="6" width="16.796875" style="17" customWidth="1"/>
    <col min="7" max="7" width="8.69921875" style="17" bestFit="1" customWidth="1"/>
    <col min="8" max="8" width="16.796875" style="17" customWidth="1"/>
    <col min="9" max="9" width="6.796875" style="17" customWidth="1"/>
    <col min="10" max="16384" width="9.796875" style="17" customWidth="1"/>
  </cols>
  <sheetData>
    <row r="1" spans="1:9" ht="30" customHeight="1">
      <c r="A1" s="390" t="s">
        <v>21</v>
      </c>
      <c r="B1" s="390"/>
      <c r="C1" s="390"/>
      <c r="D1" s="390"/>
      <c r="E1" s="390"/>
      <c r="F1" s="390"/>
      <c r="G1" s="390"/>
      <c r="H1" s="390"/>
      <c r="I1" s="390"/>
    </row>
    <row r="2" spans="1:9" ht="30" customHeight="1">
      <c r="A2" s="391" t="s">
        <v>413</v>
      </c>
      <c r="B2" s="390"/>
      <c r="C2" s="390"/>
      <c r="D2" s="390"/>
      <c r="E2" s="390"/>
      <c r="F2" s="390"/>
      <c r="G2" s="390"/>
      <c r="H2" s="390"/>
      <c r="I2" s="390"/>
    </row>
    <row r="3" spans="1:9" ht="30" customHeight="1">
      <c r="A3" s="392" t="s">
        <v>635</v>
      </c>
      <c r="B3" s="392"/>
      <c r="C3" s="392"/>
      <c r="D3" s="392"/>
      <c r="E3" s="392"/>
      <c r="F3" s="392"/>
      <c r="G3" s="392"/>
      <c r="H3" s="392"/>
      <c r="I3" s="392"/>
    </row>
    <row r="4" spans="8:9" ht="30" customHeight="1" thickBot="1">
      <c r="H4" s="399" t="s">
        <v>12</v>
      </c>
      <c r="I4" s="400"/>
    </row>
    <row r="5" spans="1:9" ht="49.5" customHeight="1">
      <c r="A5" s="393" t="s">
        <v>59</v>
      </c>
      <c r="B5" s="395" t="s">
        <v>186</v>
      </c>
      <c r="C5" s="397"/>
      <c r="D5" s="398" t="s">
        <v>55</v>
      </c>
      <c r="E5" s="397"/>
      <c r="F5" s="398" t="s">
        <v>10</v>
      </c>
      <c r="G5" s="397"/>
      <c r="H5" s="395" t="s">
        <v>60</v>
      </c>
      <c r="I5" s="396"/>
    </row>
    <row r="6" spans="1:9" ht="49.5" customHeight="1">
      <c r="A6" s="394"/>
      <c r="B6" s="115" t="s">
        <v>61</v>
      </c>
      <c r="C6" s="116" t="s">
        <v>0</v>
      </c>
      <c r="D6" s="115" t="s">
        <v>54</v>
      </c>
      <c r="E6" s="116" t="s">
        <v>0</v>
      </c>
      <c r="F6" s="115" t="s">
        <v>56</v>
      </c>
      <c r="G6" s="115" t="s">
        <v>57</v>
      </c>
      <c r="H6" s="116" t="s">
        <v>58</v>
      </c>
      <c r="I6" s="265" t="s">
        <v>0</v>
      </c>
    </row>
    <row r="7" spans="1:9" s="18" customFormat="1" ht="49.5" customHeight="1">
      <c r="A7" s="111" t="s">
        <v>62</v>
      </c>
      <c r="B7" s="99">
        <f>SUM(B8:B14)</f>
        <v>104242426000</v>
      </c>
      <c r="C7" s="117">
        <v>100</v>
      </c>
      <c r="D7" s="99">
        <f>SUM(D8:D15)</f>
        <v>248131906299</v>
      </c>
      <c r="E7" s="117">
        <v>100</v>
      </c>
      <c r="F7" s="100">
        <f>D7-B7</f>
        <v>143889480299</v>
      </c>
      <c r="G7" s="117">
        <f>ROUND(IF(F7=0,0,+F7/B7*100),2)</f>
        <v>138.03</v>
      </c>
      <c r="H7" s="99">
        <f>SUM(H8:H15)</f>
        <v>303988890489</v>
      </c>
      <c r="I7" s="188">
        <v>100</v>
      </c>
    </row>
    <row r="8" spans="1:9" s="18" customFormat="1" ht="47.25" customHeight="1">
      <c r="A8" s="112" t="s">
        <v>474</v>
      </c>
      <c r="B8" s="100">
        <v>101854545000</v>
      </c>
      <c r="C8" s="118">
        <f>ROUND(IF(B8=0,0,+B8/$B$7*100),2)</f>
        <v>97.71</v>
      </c>
      <c r="D8" s="100">
        <v>242681031146</v>
      </c>
      <c r="E8" s="118">
        <f>ROUND(IF(D8=0,0,+D8/$D$7*100),2)</f>
        <v>97.8</v>
      </c>
      <c r="F8" s="100">
        <f>D8-B8</f>
        <v>140826486146</v>
      </c>
      <c r="G8" s="118">
        <f>ROUND(IF(F8=0,0,+F8/B8*100),2)</f>
        <v>138.26</v>
      </c>
      <c r="H8" s="100">
        <v>297524327239</v>
      </c>
      <c r="I8" s="189">
        <f aca="true" t="shared" si="0" ref="I8:I18">ROUND(IF(H8=0,0,+H8/$H$7*100),2)</f>
        <v>97.87</v>
      </c>
    </row>
    <row r="9" spans="1:9" s="18" customFormat="1" ht="47.25" customHeight="1" hidden="1">
      <c r="A9" s="112" t="s">
        <v>475</v>
      </c>
      <c r="B9" s="100"/>
      <c r="C9" s="118"/>
      <c r="D9" s="100"/>
      <c r="E9" s="118"/>
      <c r="F9" s="100"/>
      <c r="G9" s="118"/>
      <c r="H9" s="100"/>
      <c r="I9" s="189">
        <f t="shared" si="0"/>
        <v>0</v>
      </c>
    </row>
    <row r="10" spans="1:9" s="18" customFormat="1" ht="47.25" customHeight="1">
      <c r="A10" s="112" t="s">
        <v>177</v>
      </c>
      <c r="B10" s="100"/>
      <c r="C10" s="118"/>
      <c r="D10" s="100">
        <v>129057009</v>
      </c>
      <c r="E10" s="118">
        <f>ROUND(IF(D10=0,0,+D10/$D$7*100),2)</f>
        <v>0.05</v>
      </c>
      <c r="F10" s="100">
        <f aca="true" t="shared" si="1" ref="F10:F15">D10-B10</f>
        <v>129057009</v>
      </c>
      <c r="G10" s="118"/>
      <c r="H10" s="100">
        <v>62885050</v>
      </c>
      <c r="I10" s="189">
        <f t="shared" si="0"/>
        <v>0.02</v>
      </c>
    </row>
    <row r="11" spans="1:9" s="18" customFormat="1" ht="47.25" customHeight="1">
      <c r="A11" s="112" t="s">
        <v>476</v>
      </c>
      <c r="B11" s="100">
        <v>1583916000</v>
      </c>
      <c r="C11" s="118">
        <f>ROUND(IF(B11=0,0,+B11/$B$7*100),2)</f>
        <v>1.52</v>
      </c>
      <c r="D11" s="100">
        <v>4603440649</v>
      </c>
      <c r="E11" s="118">
        <f aca="true" t="shared" si="2" ref="E11:E19">ROUND(IF(D11=0,0,+D11/$D$7*100),2)</f>
        <v>1.86</v>
      </c>
      <c r="F11" s="100">
        <f t="shared" si="1"/>
        <v>3019524649</v>
      </c>
      <c r="G11" s="118">
        <f>ROUND(IF(F11=0,0,+F11/B11*100),2)</f>
        <v>190.64</v>
      </c>
      <c r="H11" s="100">
        <v>5518724813</v>
      </c>
      <c r="I11" s="189">
        <f t="shared" si="0"/>
        <v>1.82</v>
      </c>
    </row>
    <row r="12" spans="1:9" s="18" customFormat="1" ht="47.25" customHeight="1">
      <c r="A12" s="112" t="s">
        <v>477</v>
      </c>
      <c r="B12" s="100"/>
      <c r="C12" s="118"/>
      <c r="D12" s="100">
        <v>7795</v>
      </c>
      <c r="E12" s="118">
        <f t="shared" si="2"/>
        <v>0</v>
      </c>
      <c r="F12" s="100">
        <f t="shared" si="1"/>
        <v>7795</v>
      </c>
      <c r="G12" s="118"/>
      <c r="H12" s="100">
        <v>11138</v>
      </c>
      <c r="I12" s="189">
        <f t="shared" si="0"/>
        <v>0</v>
      </c>
    </row>
    <row r="13" spans="1:9" s="18" customFormat="1" ht="47.25" customHeight="1">
      <c r="A13" s="112" t="s">
        <v>478</v>
      </c>
      <c r="B13" s="100"/>
      <c r="C13" s="118"/>
      <c r="D13" s="100">
        <v>32672164</v>
      </c>
      <c r="E13" s="118">
        <f t="shared" si="2"/>
        <v>0.01</v>
      </c>
      <c r="F13" s="100">
        <f t="shared" si="1"/>
        <v>32672164</v>
      </c>
      <c r="G13" s="119"/>
      <c r="H13" s="100">
        <v>38844923</v>
      </c>
      <c r="I13" s="189">
        <f t="shared" si="0"/>
        <v>0.01</v>
      </c>
    </row>
    <row r="14" spans="1:9" s="18" customFormat="1" ht="47.25" customHeight="1">
      <c r="A14" s="112" t="s">
        <v>14</v>
      </c>
      <c r="B14" s="100">
        <v>803965000</v>
      </c>
      <c r="C14" s="118">
        <f>ROUND(IF(B14=0,0,+B14/$B$7*100),2)</f>
        <v>0.77</v>
      </c>
      <c r="D14" s="100">
        <v>684257234</v>
      </c>
      <c r="E14" s="118">
        <f>ROUND(IF(D14=0,0,+D14/$D$7*100),2)</f>
        <v>0.28</v>
      </c>
      <c r="F14" s="100">
        <f t="shared" si="1"/>
        <v>-119707766</v>
      </c>
      <c r="G14" s="118">
        <f>ROUND(IF(F14=0,0,+F14/B14*100),2)</f>
        <v>-14.89</v>
      </c>
      <c r="H14" s="100">
        <v>842812372</v>
      </c>
      <c r="I14" s="189">
        <f t="shared" si="0"/>
        <v>0.28</v>
      </c>
    </row>
    <row r="15" spans="1:9" s="18" customFormat="1" ht="47.25" customHeight="1">
      <c r="A15" s="112" t="s">
        <v>479</v>
      </c>
      <c r="B15" s="100"/>
      <c r="C15" s="118"/>
      <c r="D15" s="100">
        <v>1440302</v>
      </c>
      <c r="E15" s="118">
        <f t="shared" si="2"/>
        <v>0</v>
      </c>
      <c r="F15" s="100">
        <f t="shared" si="1"/>
        <v>1440302</v>
      </c>
      <c r="G15" s="118"/>
      <c r="H15" s="100">
        <v>1284954</v>
      </c>
      <c r="I15" s="189">
        <f t="shared" si="0"/>
        <v>0</v>
      </c>
    </row>
    <row r="16" spans="1:9" s="18" customFormat="1" ht="47.25" customHeight="1">
      <c r="A16" s="112" t="s">
        <v>63</v>
      </c>
      <c r="B16" s="100">
        <f>SUM(B17:B20)</f>
        <v>121221000</v>
      </c>
      <c r="C16" s="118">
        <f>ROUND(IF(B16=0,0,+B16/$B$7*100),2)</f>
        <v>0.12</v>
      </c>
      <c r="D16" s="100">
        <f>SUM(D17:D20)</f>
        <v>69331782292</v>
      </c>
      <c r="E16" s="118">
        <f t="shared" si="2"/>
        <v>27.94</v>
      </c>
      <c r="F16" s="100">
        <f>D16-B16</f>
        <v>69210561292</v>
      </c>
      <c r="G16" s="118">
        <f>ROUND(IF(F16=0,0,+F16/B16*100),2)</f>
        <v>57094.53</v>
      </c>
      <c r="H16" s="100">
        <f>SUM(H17:H20)</f>
        <v>36196260231</v>
      </c>
      <c r="I16" s="189">
        <f t="shared" si="0"/>
        <v>11.91</v>
      </c>
    </row>
    <row r="17" spans="1:9" s="18" customFormat="1" ht="47.25" customHeight="1">
      <c r="A17" s="112" t="s">
        <v>480</v>
      </c>
      <c r="B17" s="100">
        <v>63803000</v>
      </c>
      <c r="C17" s="118">
        <f>ROUND(IF(B17=0,0,+B17/$B$7*100),2)</f>
        <v>0.06</v>
      </c>
      <c r="D17" s="100">
        <v>49788303</v>
      </c>
      <c r="E17" s="118">
        <f t="shared" si="2"/>
        <v>0.02</v>
      </c>
      <c r="F17" s="100">
        <f>D17-B17</f>
        <v>-14014697</v>
      </c>
      <c r="G17" s="118">
        <f>ROUND(IF(F17=0,0,+F17/B17*100),2)</f>
        <v>-21.97</v>
      </c>
      <c r="H17" s="100">
        <v>43293729</v>
      </c>
      <c r="I17" s="189">
        <f t="shared" si="0"/>
        <v>0.01</v>
      </c>
    </row>
    <row r="18" spans="1:9" s="18" customFormat="1" ht="47.25" customHeight="1">
      <c r="A18" s="112" t="s">
        <v>450</v>
      </c>
      <c r="B18" s="100"/>
      <c r="C18" s="118"/>
      <c r="D18" s="100">
        <v>69219152649</v>
      </c>
      <c r="E18" s="118">
        <f t="shared" si="2"/>
        <v>27.9</v>
      </c>
      <c r="F18" s="100">
        <f>D18-B18</f>
        <v>69219152649</v>
      </c>
      <c r="G18" s="118"/>
      <c r="H18" s="100">
        <v>36094328504</v>
      </c>
      <c r="I18" s="189">
        <f t="shared" si="0"/>
        <v>11.87</v>
      </c>
    </row>
    <row r="19" spans="1:9" s="18" customFormat="1" ht="47.25" customHeight="1">
      <c r="A19" s="112" t="s">
        <v>259</v>
      </c>
      <c r="B19" s="100"/>
      <c r="C19" s="118"/>
      <c r="D19" s="100">
        <v>4218</v>
      </c>
      <c r="E19" s="118">
        <f t="shared" si="2"/>
        <v>0</v>
      </c>
      <c r="F19" s="100">
        <f>D19-B19</f>
        <v>4218</v>
      </c>
      <c r="G19" s="118"/>
      <c r="H19" s="100"/>
      <c r="I19" s="189"/>
    </row>
    <row r="20" spans="1:9" s="18" customFormat="1" ht="47.25" customHeight="1">
      <c r="A20" s="112" t="s">
        <v>258</v>
      </c>
      <c r="B20" s="100">
        <v>57418000</v>
      </c>
      <c r="C20" s="118">
        <f>ROUND(IF(B20=0,0,+B20/$B$7*100),2)</f>
        <v>0.06</v>
      </c>
      <c r="D20" s="100">
        <v>62837122</v>
      </c>
      <c r="E20" s="118">
        <f>ROUND(IF(D20=0,0,+D20/$D$7*100),2)</f>
        <v>0.03</v>
      </c>
      <c r="F20" s="100">
        <f>D20-B20</f>
        <v>5419122</v>
      </c>
      <c r="G20" s="118">
        <f>ROUND(IF(F20=0,0,+F20/B20*100),2)</f>
        <v>9.44</v>
      </c>
      <c r="H20" s="100">
        <v>58637998</v>
      </c>
      <c r="I20" s="189">
        <f>ROUND(IF(H20=0,0,+H20/$H$7*100),2)</f>
        <v>0.02</v>
      </c>
    </row>
    <row r="21" spans="1:9" s="18" customFormat="1" ht="47.25" customHeight="1">
      <c r="A21" s="112"/>
      <c r="B21" s="100"/>
      <c r="C21" s="118"/>
      <c r="D21" s="100"/>
      <c r="E21" s="118"/>
      <c r="F21" s="100"/>
      <c r="G21" s="118"/>
      <c r="H21" s="100"/>
      <c r="I21" s="189"/>
    </row>
    <row r="22" spans="1:9" s="18" customFormat="1" ht="47.25" customHeight="1">
      <c r="A22" s="112"/>
      <c r="B22" s="100"/>
      <c r="C22" s="118"/>
      <c r="D22" s="100"/>
      <c r="E22" s="118"/>
      <c r="F22" s="100"/>
      <c r="G22" s="118"/>
      <c r="H22" s="100"/>
      <c r="I22" s="189"/>
    </row>
    <row r="23" spans="1:9" s="18" customFormat="1" ht="49.5" customHeight="1" thickBot="1">
      <c r="A23" s="113" t="s">
        <v>349</v>
      </c>
      <c r="B23" s="101">
        <f>B7-B16</f>
        <v>104121205000</v>
      </c>
      <c r="C23" s="120">
        <f>ROUND(IF(B23=0,0,+B23/$B$7*100),2)</f>
        <v>99.88</v>
      </c>
      <c r="D23" s="101">
        <f>D7-D16</f>
        <v>178800124007</v>
      </c>
      <c r="E23" s="120">
        <f>ROUND(IF(D23=0,0,+D23/$D$7*100),2)</f>
        <v>72.06</v>
      </c>
      <c r="F23" s="101">
        <f>F7-F16</f>
        <v>74678919007</v>
      </c>
      <c r="G23" s="120">
        <f>ROUND(IF(F23=0,0,+F23/B23*100),2)</f>
        <v>71.72</v>
      </c>
      <c r="H23" s="101">
        <f>H7-H16</f>
        <v>267792630258</v>
      </c>
      <c r="I23" s="190">
        <f>ROUND(IF(H23=0,0,+H23/$H$7*100),2)</f>
        <v>88.09</v>
      </c>
    </row>
    <row r="24" spans="1:9" ht="25.5" customHeight="1">
      <c r="A24" s="322" t="s">
        <v>260</v>
      </c>
      <c r="B24" s="18"/>
      <c r="C24" s="323"/>
      <c r="D24" s="18"/>
      <c r="E24" s="18"/>
      <c r="F24" s="18"/>
      <c r="G24" s="18"/>
      <c r="H24" s="18"/>
      <c r="I24" s="18"/>
    </row>
    <row r="25" spans="1:9" ht="18" customHeight="1">
      <c r="A25" s="322" t="s">
        <v>261</v>
      </c>
      <c r="B25" s="18"/>
      <c r="C25" s="323"/>
      <c r="D25" s="18"/>
      <c r="E25" s="18"/>
      <c r="F25" s="18"/>
      <c r="G25" s="18"/>
      <c r="H25" s="18"/>
      <c r="I25" s="18"/>
    </row>
    <row r="26" ht="30" customHeight="1">
      <c r="A26" s="114"/>
    </row>
    <row r="27" ht="30" customHeight="1">
      <c r="A27" s="114"/>
    </row>
    <row r="28" ht="30" customHeight="1">
      <c r="A28" s="114"/>
    </row>
    <row r="30" ht="16.5">
      <c r="F30" s="266"/>
    </row>
    <row r="35" ht="19.5">
      <c r="A35" s="114"/>
    </row>
  </sheetData>
  <sheetProtection/>
  <mergeCells count="9">
    <mergeCell ref="A1:I1"/>
    <mergeCell ref="A2:I2"/>
    <mergeCell ref="A3:I3"/>
    <mergeCell ref="A5:A6"/>
    <mergeCell ref="H5:I5"/>
    <mergeCell ref="B5:C5"/>
    <mergeCell ref="D5:E5"/>
    <mergeCell ref="F5:G5"/>
    <mergeCell ref="H4:I4"/>
  </mergeCells>
  <printOptions horizontalCentered="1"/>
  <pageMargins left="0.4724409448818898" right="0.4724409448818898" top="0.7874015748031497" bottom="0.7874015748031497" header="0.11811023622047245" footer="0.3937007874015748"/>
  <pageSetup fitToHeight="0" fitToWidth="1" horizontalDpi="600" verticalDpi="600" orientation="portrait" paperSize="9" scale="65" r:id="rId1"/>
  <headerFooter alignWithMargins="0">
    <oddFooter>&amp;C&amp;"標楷體,標準"&amp;16 9</oddFooter>
  </headerFooter>
  <ignoredErrors>
    <ignoredError sqref="G23 C23 C16 G7 E23" formula="1"/>
  </ignoredErrors>
</worksheet>
</file>

<file path=xl/worksheets/sheet10.xml><?xml version="1.0" encoding="utf-8"?>
<worksheet xmlns="http://schemas.openxmlformats.org/spreadsheetml/2006/main" xmlns:r="http://schemas.openxmlformats.org/officeDocument/2006/relationships">
  <sheetPr>
    <pageSetUpPr fitToPage="1"/>
  </sheetPr>
  <dimension ref="A1:G37"/>
  <sheetViews>
    <sheetView zoomScale="75" zoomScaleNormal="75" zoomScalePageLayoutView="0" workbookViewId="0" topLeftCell="A3">
      <pane xSplit="1" ySplit="4"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43.09765625" style="30" customWidth="1"/>
    <col min="2" max="2" width="18" style="30" customWidth="1"/>
    <col min="3" max="3" width="13" style="122" customWidth="1"/>
    <col min="4" max="4" width="13.8984375" style="30" bestFit="1" customWidth="1"/>
    <col min="5" max="5" width="9.19921875" style="30" customWidth="1"/>
    <col min="6" max="6" width="16.69921875" style="30" customWidth="1"/>
    <col min="7" max="16384" width="8.8984375" style="30" customWidth="1"/>
  </cols>
  <sheetData>
    <row r="1" spans="1:6" ht="27.75">
      <c r="A1" s="495" t="s">
        <v>15</v>
      </c>
      <c r="B1" s="495"/>
      <c r="C1" s="495"/>
      <c r="D1" s="495"/>
      <c r="E1" s="495"/>
      <c r="F1" s="495"/>
    </row>
    <row r="2" spans="1:6" ht="27.75">
      <c r="A2" s="496" t="s">
        <v>423</v>
      </c>
      <c r="B2" s="495"/>
      <c r="C2" s="495"/>
      <c r="D2" s="495"/>
      <c r="E2" s="495"/>
      <c r="F2" s="495"/>
    </row>
    <row r="3" spans="1:6" ht="25.5">
      <c r="A3" s="497" t="s">
        <v>638</v>
      </c>
      <c r="B3" s="497"/>
      <c r="C3" s="497"/>
      <c r="D3" s="497"/>
      <c r="E3" s="497"/>
      <c r="F3" s="497"/>
    </row>
    <row r="4" spans="1:6" ht="20.25" thickBot="1">
      <c r="A4" s="52"/>
      <c r="F4" s="32" t="s">
        <v>174</v>
      </c>
    </row>
    <row r="5" spans="1:6" ht="30.75" customHeight="1">
      <c r="A5" s="498" t="s">
        <v>112</v>
      </c>
      <c r="B5" s="500" t="s">
        <v>187</v>
      </c>
      <c r="C5" s="438" t="s">
        <v>114</v>
      </c>
      <c r="D5" s="483" t="s">
        <v>115</v>
      </c>
      <c r="E5" s="484"/>
      <c r="F5" s="511" t="s">
        <v>113</v>
      </c>
    </row>
    <row r="6" spans="1:6" ht="62.25" customHeight="1">
      <c r="A6" s="499"/>
      <c r="B6" s="501"/>
      <c r="C6" s="437"/>
      <c r="D6" s="62" t="s">
        <v>116</v>
      </c>
      <c r="E6" s="62" t="s">
        <v>124</v>
      </c>
      <c r="F6" s="512"/>
    </row>
    <row r="7" spans="1:6" ht="30" customHeight="1">
      <c r="A7" s="191" t="s">
        <v>352</v>
      </c>
      <c r="B7" s="33">
        <v>1583916000</v>
      </c>
      <c r="C7" s="99">
        <f>C8+C11</f>
        <v>4603440649</v>
      </c>
      <c r="D7" s="71">
        <f>C7-B7</f>
        <v>3019524649</v>
      </c>
      <c r="E7" s="145">
        <f>D7/B7*100</f>
        <v>190.63666564388515</v>
      </c>
      <c r="F7" s="508" t="s">
        <v>255</v>
      </c>
    </row>
    <row r="8" spans="1:6" ht="30" customHeight="1">
      <c r="A8" s="193" t="s">
        <v>299</v>
      </c>
      <c r="B8" s="34"/>
      <c r="C8" s="100">
        <f>SUM(C9:C10)</f>
        <v>291926750</v>
      </c>
      <c r="D8" s="73"/>
      <c r="E8" s="151"/>
      <c r="F8" s="513"/>
    </row>
    <row r="9" spans="1:6" ht="30" customHeight="1">
      <c r="A9" s="192" t="s">
        <v>296</v>
      </c>
      <c r="B9" s="34"/>
      <c r="C9" s="357">
        <v>170338487</v>
      </c>
      <c r="D9" s="73"/>
      <c r="E9" s="74"/>
      <c r="F9" s="509"/>
    </row>
    <row r="10" spans="1:6" ht="30" customHeight="1">
      <c r="A10" s="192" t="s">
        <v>297</v>
      </c>
      <c r="B10" s="34"/>
      <c r="C10" s="357">
        <v>121588263</v>
      </c>
      <c r="D10" s="73"/>
      <c r="E10" s="74"/>
      <c r="F10" s="509"/>
    </row>
    <row r="11" spans="1:6" ht="30" customHeight="1">
      <c r="A11" s="193" t="s">
        <v>300</v>
      </c>
      <c r="B11" s="34"/>
      <c r="C11" s="100">
        <f>SUM(C12:C13)</f>
        <v>4311513899</v>
      </c>
      <c r="D11" s="73"/>
      <c r="E11" s="74"/>
      <c r="F11" s="509"/>
    </row>
    <row r="12" spans="1:6" ht="30" customHeight="1">
      <c r="A12" s="192" t="s">
        <v>298</v>
      </c>
      <c r="B12" s="34"/>
      <c r="C12" s="357">
        <v>3357648852</v>
      </c>
      <c r="D12" s="73"/>
      <c r="E12" s="74"/>
      <c r="F12" s="509"/>
    </row>
    <row r="13" spans="1:6" ht="30" customHeight="1">
      <c r="A13" s="192" t="s">
        <v>301</v>
      </c>
      <c r="B13" s="34"/>
      <c r="C13" s="357">
        <v>953865047</v>
      </c>
      <c r="D13" s="73"/>
      <c r="E13" s="74"/>
      <c r="F13" s="509"/>
    </row>
    <row r="14" spans="1:6" ht="30" customHeight="1">
      <c r="A14" s="192"/>
      <c r="B14" s="34"/>
      <c r="C14" s="100"/>
      <c r="D14" s="73"/>
      <c r="E14" s="74"/>
      <c r="F14" s="509"/>
    </row>
    <row r="15" spans="1:6" ht="30" customHeight="1">
      <c r="A15" s="192"/>
      <c r="B15" s="34"/>
      <c r="C15" s="100"/>
      <c r="D15" s="73"/>
      <c r="E15" s="74"/>
      <c r="F15" s="509"/>
    </row>
    <row r="16" spans="1:7" ht="30" customHeight="1">
      <c r="A16" s="192"/>
      <c r="B16" s="34"/>
      <c r="C16" s="100"/>
      <c r="D16" s="73"/>
      <c r="E16" s="74"/>
      <c r="F16" s="509"/>
      <c r="G16" s="44"/>
    </row>
    <row r="17" spans="1:6" ht="30" customHeight="1">
      <c r="A17" s="192"/>
      <c r="B17" s="34"/>
      <c r="C17" s="100"/>
      <c r="D17" s="73"/>
      <c r="E17" s="74"/>
      <c r="F17" s="509"/>
    </row>
    <row r="18" spans="1:6" ht="30" customHeight="1">
      <c r="A18" s="192"/>
      <c r="B18" s="34"/>
      <c r="C18" s="100"/>
      <c r="D18" s="73"/>
      <c r="E18" s="74"/>
      <c r="F18" s="509"/>
    </row>
    <row r="19" spans="1:6" ht="30" customHeight="1">
      <c r="A19" s="192"/>
      <c r="B19" s="34"/>
      <c r="C19" s="100"/>
      <c r="D19" s="73"/>
      <c r="E19" s="74"/>
      <c r="F19" s="509"/>
    </row>
    <row r="20" spans="1:6" ht="30" customHeight="1">
      <c r="A20" s="192"/>
      <c r="B20" s="34"/>
      <c r="C20" s="100"/>
      <c r="D20" s="73"/>
      <c r="E20" s="74"/>
      <c r="F20" s="509"/>
    </row>
    <row r="21" spans="1:6" ht="30" customHeight="1">
      <c r="A21" s="192"/>
      <c r="B21" s="34"/>
      <c r="C21" s="100"/>
      <c r="D21" s="73"/>
      <c r="E21" s="74"/>
      <c r="F21" s="509"/>
    </row>
    <row r="22" spans="1:6" ht="30" customHeight="1">
      <c r="A22" s="193"/>
      <c r="B22" s="34"/>
      <c r="C22" s="100"/>
      <c r="D22" s="73"/>
      <c r="E22" s="74"/>
      <c r="F22" s="509"/>
    </row>
    <row r="23" spans="1:6" ht="30" customHeight="1">
      <c r="A23" s="193"/>
      <c r="B23" s="34"/>
      <c r="C23" s="100"/>
      <c r="D23" s="73"/>
      <c r="E23" s="74"/>
      <c r="F23" s="509"/>
    </row>
    <row r="24" spans="1:6" ht="30" customHeight="1">
      <c r="A24" s="193"/>
      <c r="B24" s="34"/>
      <c r="C24" s="100"/>
      <c r="D24" s="73"/>
      <c r="E24" s="74"/>
      <c r="F24" s="213"/>
    </row>
    <row r="25" spans="1:6" ht="30" customHeight="1">
      <c r="A25" s="193"/>
      <c r="B25" s="34"/>
      <c r="C25" s="100"/>
      <c r="D25" s="73"/>
      <c r="E25" s="74"/>
      <c r="F25" s="213"/>
    </row>
    <row r="26" spans="1:6" ht="30" customHeight="1">
      <c r="A26" s="193"/>
      <c r="B26" s="34"/>
      <c r="C26" s="100"/>
      <c r="D26" s="73"/>
      <c r="E26" s="74"/>
      <c r="F26" s="213"/>
    </row>
    <row r="27" spans="1:6" ht="30" customHeight="1">
      <c r="A27" s="193"/>
      <c r="B27" s="34"/>
      <c r="C27" s="100"/>
      <c r="D27" s="73"/>
      <c r="E27" s="74"/>
      <c r="F27" s="213"/>
    </row>
    <row r="28" spans="1:6" ht="30" customHeight="1">
      <c r="A28" s="193"/>
      <c r="B28" s="34"/>
      <c r="C28" s="100"/>
      <c r="D28" s="73"/>
      <c r="E28" s="74"/>
      <c r="F28" s="213"/>
    </row>
    <row r="29" spans="1:6" ht="30" customHeight="1">
      <c r="A29" s="193"/>
      <c r="B29" s="34"/>
      <c r="C29" s="100"/>
      <c r="D29" s="73"/>
      <c r="E29" s="74"/>
      <c r="F29" s="213"/>
    </row>
    <row r="30" spans="1:6" ht="30" customHeight="1">
      <c r="A30" s="193"/>
      <c r="B30" s="34"/>
      <c r="C30" s="100"/>
      <c r="D30" s="73"/>
      <c r="E30" s="74"/>
      <c r="F30" s="213"/>
    </row>
    <row r="31" spans="1:6" ht="21" customHeight="1">
      <c r="A31" s="193"/>
      <c r="B31" s="34"/>
      <c r="C31" s="100"/>
      <c r="D31" s="73"/>
      <c r="E31" s="74"/>
      <c r="F31" s="213"/>
    </row>
    <row r="32" spans="1:6" ht="21" customHeight="1">
      <c r="A32" s="193"/>
      <c r="B32" s="34"/>
      <c r="C32" s="100"/>
      <c r="D32" s="73"/>
      <c r="E32" s="74"/>
      <c r="F32" s="213"/>
    </row>
    <row r="33" spans="1:6" ht="21" customHeight="1">
      <c r="A33" s="193"/>
      <c r="B33" s="34"/>
      <c r="C33" s="100"/>
      <c r="D33" s="73"/>
      <c r="E33" s="74"/>
      <c r="F33" s="213"/>
    </row>
    <row r="34" spans="1:6" ht="21" customHeight="1">
      <c r="A34" s="193"/>
      <c r="B34" s="34"/>
      <c r="C34" s="100"/>
      <c r="D34" s="73"/>
      <c r="E34" s="74"/>
      <c r="F34" s="213"/>
    </row>
    <row r="35" spans="1:6" ht="30" customHeight="1" thickBot="1">
      <c r="A35" s="214" t="s">
        <v>122</v>
      </c>
      <c r="B35" s="35">
        <f>B7</f>
        <v>1583916000</v>
      </c>
      <c r="C35" s="101">
        <f>C7</f>
        <v>4603440649</v>
      </c>
      <c r="D35" s="195">
        <f>D7</f>
        <v>3019524649</v>
      </c>
      <c r="E35" s="196">
        <f>E7</f>
        <v>190.63666564388515</v>
      </c>
      <c r="F35" s="215"/>
    </row>
    <row r="36" ht="23.25" customHeight="1"/>
    <row r="37" ht="16.5">
      <c r="A37" s="53"/>
    </row>
  </sheetData>
  <sheetProtection/>
  <mergeCells count="9">
    <mergeCell ref="F7:F23"/>
    <mergeCell ref="A1:F1"/>
    <mergeCell ref="A2:F2"/>
    <mergeCell ref="A3:F3"/>
    <mergeCell ref="A5:A6"/>
    <mergeCell ref="F5:F6"/>
    <mergeCell ref="B5:B6"/>
    <mergeCell ref="D5:E5"/>
    <mergeCell ref="C5:C6"/>
  </mergeCells>
  <printOptions horizontalCentered="1"/>
  <pageMargins left="0.3937007874015748" right="0.3937007874015748" top="0.7874015748031497" bottom="0.7874015748031497" header="0.11811023622047245" footer="0.3937007874015748"/>
  <pageSetup fitToHeight="1" fitToWidth="1" horizontalDpi="600" verticalDpi="600" orientation="portrait" paperSize="9" scale="65" r:id="rId1"/>
  <headerFooter alignWithMargins="0">
    <oddFooter>&amp;C&amp;"標楷體,標準"&amp;14 18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2"/>
  <sheetViews>
    <sheetView zoomScale="75" zoomScaleNormal="75"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D11" sqref="D11"/>
    </sheetView>
  </sheetViews>
  <sheetFormatPr defaultColWidth="8.796875" defaultRowHeight="15"/>
  <cols>
    <col min="1" max="1" width="37.3984375" style="30" customWidth="1"/>
    <col min="2" max="2" width="13" style="30" customWidth="1"/>
    <col min="3" max="3" width="13" style="122" customWidth="1"/>
    <col min="4" max="4" width="12.19921875" style="30" bestFit="1" customWidth="1"/>
    <col min="5" max="5" width="9.19921875" style="30" customWidth="1"/>
    <col min="6" max="6" width="16.69921875" style="30" customWidth="1"/>
    <col min="7" max="16384" width="8.8984375" style="30" customWidth="1"/>
  </cols>
  <sheetData>
    <row r="1" spans="1:6" ht="27.75">
      <c r="A1" s="495" t="s">
        <v>15</v>
      </c>
      <c r="B1" s="495"/>
      <c r="C1" s="495"/>
      <c r="D1" s="495"/>
      <c r="E1" s="495"/>
      <c r="F1" s="495"/>
    </row>
    <row r="2" spans="1:6" ht="27.75">
      <c r="A2" s="496" t="s">
        <v>424</v>
      </c>
      <c r="B2" s="495"/>
      <c r="C2" s="495"/>
      <c r="D2" s="495"/>
      <c r="E2" s="495"/>
      <c r="F2" s="495"/>
    </row>
    <row r="3" spans="1:6" ht="25.5">
      <c r="A3" s="497" t="s">
        <v>638</v>
      </c>
      <c r="B3" s="497"/>
      <c r="C3" s="497"/>
      <c r="D3" s="497"/>
      <c r="E3" s="497"/>
      <c r="F3" s="497"/>
    </row>
    <row r="4" spans="1:6" ht="20.25" thickBot="1">
      <c r="A4" s="52"/>
      <c r="F4" s="32" t="s">
        <v>174</v>
      </c>
    </row>
    <row r="5" spans="1:6" ht="30.75" customHeight="1">
      <c r="A5" s="498" t="s">
        <v>25</v>
      </c>
      <c r="B5" s="500" t="s">
        <v>187</v>
      </c>
      <c r="C5" s="438" t="s">
        <v>114</v>
      </c>
      <c r="D5" s="483" t="s">
        <v>115</v>
      </c>
      <c r="E5" s="484"/>
      <c r="F5" s="511" t="s">
        <v>108</v>
      </c>
    </row>
    <row r="6" spans="1:6" ht="62.25" customHeight="1">
      <c r="A6" s="499"/>
      <c r="B6" s="501"/>
      <c r="C6" s="437"/>
      <c r="D6" s="62" t="s">
        <v>116</v>
      </c>
      <c r="E6" s="62" t="s">
        <v>124</v>
      </c>
      <c r="F6" s="512"/>
    </row>
    <row r="7" spans="1:6" ht="30" customHeight="1">
      <c r="A7" s="191" t="s">
        <v>369</v>
      </c>
      <c r="B7" s="33"/>
      <c r="C7" s="99">
        <f>SUM(C8:C9)</f>
        <v>7795</v>
      </c>
      <c r="D7" s="71">
        <f>C7-B7</f>
        <v>7795</v>
      </c>
      <c r="E7" s="145"/>
      <c r="F7" s="508" t="s">
        <v>711</v>
      </c>
    </row>
    <row r="8" spans="1:6" ht="30" customHeight="1">
      <c r="A8" s="340" t="s">
        <v>583</v>
      </c>
      <c r="B8" s="34"/>
      <c r="C8" s="357">
        <v>7795</v>
      </c>
      <c r="D8" s="73"/>
      <c r="E8" s="74"/>
      <c r="F8" s="509"/>
    </row>
    <row r="9" spans="1:6" ht="30" customHeight="1">
      <c r="A9" s="340"/>
      <c r="B9" s="34"/>
      <c r="C9" s="343"/>
      <c r="D9" s="73"/>
      <c r="E9" s="74"/>
      <c r="F9" s="509"/>
    </row>
    <row r="10" spans="1:6" ht="30" customHeight="1">
      <c r="A10" s="192"/>
      <c r="B10" s="34"/>
      <c r="C10" s="100"/>
      <c r="D10" s="73"/>
      <c r="E10" s="74"/>
      <c r="F10" s="509"/>
    </row>
    <row r="11" spans="1:6" ht="30" customHeight="1">
      <c r="A11" s="192"/>
      <c r="B11" s="34"/>
      <c r="C11" s="100"/>
      <c r="D11" s="73"/>
      <c r="E11" s="74"/>
      <c r="F11" s="509"/>
    </row>
    <row r="12" spans="1:6" ht="30" customHeight="1">
      <c r="A12" s="192"/>
      <c r="B12" s="34"/>
      <c r="C12" s="100"/>
      <c r="D12" s="73"/>
      <c r="E12" s="74"/>
      <c r="F12" s="509"/>
    </row>
    <row r="13" spans="1:6" ht="30" customHeight="1">
      <c r="A13" s="192"/>
      <c r="B13" s="34"/>
      <c r="C13" s="100"/>
      <c r="D13" s="73"/>
      <c r="E13" s="74"/>
      <c r="F13" s="317"/>
    </row>
    <row r="14" spans="1:7" ht="30" customHeight="1">
      <c r="A14" s="192"/>
      <c r="B14" s="34"/>
      <c r="C14" s="100"/>
      <c r="D14" s="73"/>
      <c r="E14" s="74"/>
      <c r="F14" s="317"/>
      <c r="G14" s="44"/>
    </row>
    <row r="15" spans="1:6" ht="30" customHeight="1">
      <c r="A15" s="192"/>
      <c r="B15" s="34"/>
      <c r="C15" s="100"/>
      <c r="D15" s="73"/>
      <c r="E15" s="74"/>
      <c r="F15" s="317"/>
    </row>
    <row r="16" spans="1:6" ht="30" customHeight="1">
      <c r="A16" s="192"/>
      <c r="B16" s="34"/>
      <c r="C16" s="100"/>
      <c r="D16" s="73"/>
      <c r="E16" s="74"/>
      <c r="F16" s="317"/>
    </row>
    <row r="17" spans="1:6" ht="30" customHeight="1">
      <c r="A17" s="192"/>
      <c r="B17" s="34"/>
      <c r="C17" s="100"/>
      <c r="D17" s="73"/>
      <c r="E17" s="74"/>
      <c r="F17" s="317"/>
    </row>
    <row r="18" spans="1:6" ht="30" customHeight="1">
      <c r="A18" s="192"/>
      <c r="B18" s="34"/>
      <c r="C18" s="100"/>
      <c r="D18" s="73"/>
      <c r="E18" s="74"/>
      <c r="F18" s="317"/>
    </row>
    <row r="19" spans="1:6" ht="30" customHeight="1">
      <c r="A19" s="192"/>
      <c r="B19" s="34"/>
      <c r="C19" s="100"/>
      <c r="D19" s="73"/>
      <c r="E19" s="74"/>
      <c r="F19" s="317"/>
    </row>
    <row r="20" spans="1:6" ht="30" customHeight="1">
      <c r="A20" s="193"/>
      <c r="B20" s="34"/>
      <c r="C20" s="100"/>
      <c r="D20" s="73"/>
      <c r="E20" s="74"/>
      <c r="F20" s="317"/>
    </row>
    <row r="21" spans="1:6" ht="30" customHeight="1">
      <c r="A21" s="193"/>
      <c r="B21" s="34"/>
      <c r="C21" s="100"/>
      <c r="D21" s="73"/>
      <c r="E21" s="74"/>
      <c r="F21" s="317"/>
    </row>
    <row r="22" spans="1:6" ht="30" customHeight="1">
      <c r="A22" s="193"/>
      <c r="B22" s="34"/>
      <c r="C22" s="100"/>
      <c r="D22" s="73"/>
      <c r="E22" s="74"/>
      <c r="F22" s="213"/>
    </row>
    <row r="23" spans="1:6" ht="30" customHeight="1">
      <c r="A23" s="193"/>
      <c r="B23" s="34"/>
      <c r="C23" s="100"/>
      <c r="D23" s="73"/>
      <c r="E23" s="74"/>
      <c r="F23" s="213"/>
    </row>
    <row r="24" spans="1:6" ht="30" customHeight="1">
      <c r="A24" s="193"/>
      <c r="B24" s="34"/>
      <c r="C24" s="100"/>
      <c r="D24" s="73"/>
      <c r="E24" s="74"/>
      <c r="F24" s="213"/>
    </row>
    <row r="25" spans="1:6" ht="30" customHeight="1">
      <c r="A25" s="193"/>
      <c r="B25" s="34"/>
      <c r="C25" s="100"/>
      <c r="D25" s="73"/>
      <c r="E25" s="74"/>
      <c r="F25" s="213"/>
    </row>
    <row r="26" spans="1:6" ht="30" customHeight="1">
      <c r="A26" s="193"/>
      <c r="B26" s="34"/>
      <c r="C26" s="100"/>
      <c r="D26" s="73"/>
      <c r="E26" s="74"/>
      <c r="F26" s="213"/>
    </row>
    <row r="27" spans="1:6" ht="30" customHeight="1">
      <c r="A27" s="193"/>
      <c r="B27" s="34"/>
      <c r="C27" s="100"/>
      <c r="D27" s="73"/>
      <c r="E27" s="74"/>
      <c r="F27" s="213"/>
    </row>
    <row r="28" spans="1:6" ht="30" customHeight="1">
      <c r="A28" s="193"/>
      <c r="B28" s="34"/>
      <c r="C28" s="100"/>
      <c r="D28" s="73"/>
      <c r="E28" s="74"/>
      <c r="F28" s="213"/>
    </row>
    <row r="29" spans="1:6" ht="30" customHeight="1">
      <c r="A29" s="193"/>
      <c r="B29" s="34"/>
      <c r="C29" s="100"/>
      <c r="D29" s="73"/>
      <c r="E29" s="74"/>
      <c r="F29" s="213"/>
    </row>
    <row r="30" spans="1:6" ht="30" customHeight="1" thickBot="1">
      <c r="A30" s="214" t="s">
        <v>41</v>
      </c>
      <c r="B30" s="35"/>
      <c r="C30" s="101">
        <f>C7</f>
        <v>7795</v>
      </c>
      <c r="D30" s="195">
        <f>D7</f>
        <v>7795</v>
      </c>
      <c r="E30" s="196"/>
      <c r="F30" s="215"/>
    </row>
    <row r="31" ht="23.25" customHeight="1"/>
    <row r="32" ht="16.5">
      <c r="A32" s="53"/>
    </row>
  </sheetData>
  <sheetProtection/>
  <mergeCells count="9">
    <mergeCell ref="F7:F12"/>
    <mergeCell ref="A1:F1"/>
    <mergeCell ref="A2:F2"/>
    <mergeCell ref="A3:F3"/>
    <mergeCell ref="A5:A6"/>
    <mergeCell ref="B5:B6"/>
    <mergeCell ref="C5:C6"/>
    <mergeCell ref="D5:E5"/>
    <mergeCell ref="F5:F6"/>
  </mergeCells>
  <printOptions horizontalCentered="1"/>
  <pageMargins left="0.3937007874015748" right="0.3937007874015748" top="0.7874015748031497" bottom="0.7874015748031497" header="0.11811023622047245" footer="0.3937007874015748"/>
  <pageSetup fitToHeight="1" fitToWidth="1" horizontalDpi="600" verticalDpi="600" orientation="portrait" paperSize="9" scale="73" r:id="rId1"/>
  <headerFooter alignWithMargins="0">
    <oddFooter>&amp;C&amp;"標楷體,標準"&amp;14 19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36"/>
  <sheetViews>
    <sheetView zoomScale="75" zoomScaleNormal="75"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37.3984375" style="30" customWidth="1"/>
    <col min="2" max="3" width="13" style="30" customWidth="1"/>
    <col min="4" max="4" width="12.19921875" style="30" customWidth="1"/>
    <col min="5" max="5" width="9.19921875" style="30" customWidth="1"/>
    <col min="6" max="6" width="16.69921875" style="30" customWidth="1"/>
    <col min="7" max="16384" width="8.8984375" style="30" customWidth="1"/>
  </cols>
  <sheetData>
    <row r="1" spans="1:6" ht="27.75">
      <c r="A1" s="495" t="s">
        <v>15</v>
      </c>
      <c r="B1" s="495"/>
      <c r="C1" s="495"/>
      <c r="D1" s="495"/>
      <c r="E1" s="495"/>
      <c r="F1" s="495"/>
    </row>
    <row r="2" spans="1:6" ht="27.75">
      <c r="A2" s="496" t="s">
        <v>425</v>
      </c>
      <c r="B2" s="495"/>
      <c r="C2" s="495"/>
      <c r="D2" s="495"/>
      <c r="E2" s="495"/>
      <c r="F2" s="495"/>
    </row>
    <row r="3" spans="1:6" ht="25.5">
      <c r="A3" s="497" t="s">
        <v>638</v>
      </c>
      <c r="B3" s="497"/>
      <c r="C3" s="497"/>
      <c r="D3" s="497"/>
      <c r="E3" s="497"/>
      <c r="F3" s="497"/>
    </row>
    <row r="4" spans="1:6" ht="20.25" thickBot="1">
      <c r="A4" s="52"/>
      <c r="F4" s="32" t="s">
        <v>175</v>
      </c>
    </row>
    <row r="5" spans="1:6" ht="30.75" customHeight="1">
      <c r="A5" s="498" t="s">
        <v>25</v>
      </c>
      <c r="B5" s="500" t="s">
        <v>187</v>
      </c>
      <c r="C5" s="500" t="s">
        <v>114</v>
      </c>
      <c r="D5" s="483" t="s">
        <v>121</v>
      </c>
      <c r="E5" s="484"/>
      <c r="F5" s="511" t="s">
        <v>108</v>
      </c>
    </row>
    <row r="6" spans="1:6" ht="54.75" customHeight="1">
      <c r="A6" s="499"/>
      <c r="B6" s="501"/>
      <c r="C6" s="501"/>
      <c r="D6" s="62" t="s">
        <v>116</v>
      </c>
      <c r="E6" s="62" t="s">
        <v>117</v>
      </c>
      <c r="F6" s="512"/>
    </row>
    <row r="7" spans="1:6" ht="30" customHeight="1">
      <c r="A7" s="191" t="s">
        <v>351</v>
      </c>
      <c r="B7" s="33"/>
      <c r="C7" s="33">
        <f>SUM(C8:C9)</f>
        <v>32672164</v>
      </c>
      <c r="D7" s="71">
        <f>C7-B7</f>
        <v>32672164</v>
      </c>
      <c r="E7" s="72"/>
      <c r="F7" s="508" t="s">
        <v>758</v>
      </c>
    </row>
    <row r="8" spans="1:6" ht="30" customHeight="1">
      <c r="A8" s="340" t="s">
        <v>584</v>
      </c>
      <c r="B8" s="34"/>
      <c r="C8" s="358">
        <v>311475</v>
      </c>
      <c r="D8" s="73"/>
      <c r="E8" s="74"/>
      <c r="F8" s="509"/>
    </row>
    <row r="9" spans="1:6" ht="30" customHeight="1">
      <c r="A9" s="340" t="s">
        <v>585</v>
      </c>
      <c r="B9" s="34"/>
      <c r="C9" s="358">
        <v>32360689</v>
      </c>
      <c r="D9" s="73"/>
      <c r="E9" s="74"/>
      <c r="F9" s="509"/>
    </row>
    <row r="10" spans="1:6" ht="30" customHeight="1">
      <c r="A10" s="193"/>
      <c r="B10" s="34"/>
      <c r="C10" s="34"/>
      <c r="D10" s="73"/>
      <c r="E10" s="74"/>
      <c r="F10" s="509"/>
    </row>
    <row r="11" spans="1:6" ht="30" customHeight="1">
      <c r="A11" s="193"/>
      <c r="B11" s="34"/>
      <c r="C11" s="34"/>
      <c r="D11" s="73"/>
      <c r="E11" s="74"/>
      <c r="F11" s="509"/>
    </row>
    <row r="12" spans="1:6" ht="30" customHeight="1">
      <c r="A12" s="193"/>
      <c r="B12" s="34"/>
      <c r="C12" s="34"/>
      <c r="D12" s="73"/>
      <c r="E12" s="74"/>
      <c r="F12" s="509"/>
    </row>
    <row r="13" spans="1:7" ht="30" customHeight="1">
      <c r="A13" s="193"/>
      <c r="B13" s="34"/>
      <c r="C13" s="34"/>
      <c r="D13" s="73"/>
      <c r="E13" s="74"/>
      <c r="F13" s="509"/>
      <c r="G13" s="44"/>
    </row>
    <row r="14" spans="1:6" ht="30" customHeight="1">
      <c r="A14" s="193"/>
      <c r="B14" s="34"/>
      <c r="C14" s="34"/>
      <c r="D14" s="73"/>
      <c r="E14" s="74"/>
      <c r="F14" s="216"/>
    </row>
    <row r="15" spans="1:6" ht="30" customHeight="1">
      <c r="A15" s="193"/>
      <c r="B15" s="34"/>
      <c r="C15" s="34"/>
      <c r="D15" s="73"/>
      <c r="E15" s="74"/>
      <c r="F15" s="216"/>
    </row>
    <row r="16" spans="1:6" ht="30" customHeight="1">
      <c r="A16" s="193"/>
      <c r="B16" s="34"/>
      <c r="C16" s="34"/>
      <c r="D16" s="73"/>
      <c r="E16" s="74"/>
      <c r="F16" s="216"/>
    </row>
    <row r="17" spans="1:6" ht="30" customHeight="1">
      <c r="A17" s="193"/>
      <c r="B17" s="34"/>
      <c r="C17" s="34"/>
      <c r="D17" s="73"/>
      <c r="E17" s="74"/>
      <c r="F17" s="216"/>
    </row>
    <row r="18" spans="1:6" ht="30" customHeight="1">
      <c r="A18" s="193"/>
      <c r="B18" s="34"/>
      <c r="C18" s="34"/>
      <c r="D18" s="73"/>
      <c r="E18" s="74"/>
      <c r="F18" s="216"/>
    </row>
    <row r="19" spans="1:6" ht="30" customHeight="1">
      <c r="A19" s="193"/>
      <c r="B19" s="34"/>
      <c r="C19" s="34"/>
      <c r="D19" s="73"/>
      <c r="E19" s="74"/>
      <c r="F19" s="216"/>
    </row>
    <row r="20" spans="1:6" ht="30" customHeight="1">
      <c r="A20" s="193"/>
      <c r="B20" s="34"/>
      <c r="C20" s="34"/>
      <c r="D20" s="73"/>
      <c r="E20" s="74"/>
      <c r="F20" s="216"/>
    </row>
    <row r="21" spans="1:6" ht="30" customHeight="1">
      <c r="A21" s="193"/>
      <c r="B21" s="34"/>
      <c r="C21" s="34"/>
      <c r="D21" s="73"/>
      <c r="E21" s="74"/>
      <c r="F21" s="216"/>
    </row>
    <row r="22" spans="1:6" ht="30" customHeight="1">
      <c r="A22" s="193"/>
      <c r="B22" s="34"/>
      <c r="C22" s="34"/>
      <c r="D22" s="73"/>
      <c r="E22" s="74"/>
      <c r="F22" s="216"/>
    </row>
    <row r="23" spans="1:6" ht="30" customHeight="1">
      <c r="A23" s="193"/>
      <c r="B23" s="34"/>
      <c r="C23" s="34"/>
      <c r="D23" s="73"/>
      <c r="E23" s="74"/>
      <c r="F23" s="216"/>
    </row>
    <row r="24" spans="1:6" ht="30" customHeight="1">
      <c r="A24" s="193"/>
      <c r="B24" s="34"/>
      <c r="C24" s="34"/>
      <c r="D24" s="73"/>
      <c r="E24" s="74"/>
      <c r="F24" s="216"/>
    </row>
    <row r="25" spans="1:6" ht="30" customHeight="1">
      <c r="A25" s="193"/>
      <c r="B25" s="34"/>
      <c r="C25" s="34"/>
      <c r="D25" s="73"/>
      <c r="E25" s="74"/>
      <c r="F25" s="216"/>
    </row>
    <row r="26" spans="1:6" ht="30" customHeight="1">
      <c r="A26" s="193"/>
      <c r="B26" s="34"/>
      <c r="C26" s="34"/>
      <c r="D26" s="73"/>
      <c r="E26" s="74"/>
      <c r="F26" s="216"/>
    </row>
    <row r="27" spans="1:6" ht="30" customHeight="1">
      <c r="A27" s="193"/>
      <c r="B27" s="34"/>
      <c r="C27" s="34"/>
      <c r="D27" s="73"/>
      <c r="E27" s="74"/>
      <c r="F27" s="216"/>
    </row>
    <row r="28" spans="1:6" ht="30" customHeight="1">
      <c r="A28" s="193"/>
      <c r="B28" s="34"/>
      <c r="C28" s="34"/>
      <c r="D28" s="73"/>
      <c r="E28" s="74"/>
      <c r="F28" s="216"/>
    </row>
    <row r="29" spans="1:6" ht="30" customHeight="1">
      <c r="A29" s="193"/>
      <c r="B29" s="34"/>
      <c r="C29" s="34"/>
      <c r="D29" s="73"/>
      <c r="E29" s="74"/>
      <c r="F29" s="216"/>
    </row>
    <row r="30" spans="1:6" ht="30" customHeight="1">
      <c r="A30" s="193"/>
      <c r="B30" s="34"/>
      <c r="C30" s="34"/>
      <c r="D30" s="73"/>
      <c r="E30" s="74"/>
      <c r="F30" s="216"/>
    </row>
    <row r="31" spans="1:6" ht="30" customHeight="1">
      <c r="A31" s="193"/>
      <c r="B31" s="34"/>
      <c r="C31" s="34"/>
      <c r="D31" s="73"/>
      <c r="E31" s="74"/>
      <c r="F31" s="216"/>
    </row>
    <row r="32" spans="1:6" ht="30" customHeight="1">
      <c r="A32" s="193"/>
      <c r="B32" s="34"/>
      <c r="C32" s="34"/>
      <c r="D32" s="73"/>
      <c r="E32" s="74"/>
      <c r="F32" s="216"/>
    </row>
    <row r="33" spans="1:6" ht="30" customHeight="1">
      <c r="A33" s="193"/>
      <c r="B33" s="34"/>
      <c r="C33" s="34"/>
      <c r="D33" s="73"/>
      <c r="E33" s="74"/>
      <c r="F33" s="216"/>
    </row>
    <row r="34" spans="1:6" ht="30" customHeight="1" thickBot="1">
      <c r="A34" s="214" t="s">
        <v>41</v>
      </c>
      <c r="B34" s="35"/>
      <c r="C34" s="35">
        <f>C7</f>
        <v>32672164</v>
      </c>
      <c r="D34" s="35">
        <f>D7</f>
        <v>32672164</v>
      </c>
      <c r="E34" s="200"/>
      <c r="F34" s="217"/>
    </row>
    <row r="35" ht="23.25" customHeight="1"/>
    <row r="36" ht="16.5">
      <c r="A36" s="53"/>
    </row>
  </sheetData>
  <sheetProtection/>
  <mergeCells count="9">
    <mergeCell ref="A1:F1"/>
    <mergeCell ref="A2:F2"/>
    <mergeCell ref="A3:F3"/>
    <mergeCell ref="F5:F6"/>
    <mergeCell ref="F7:F13"/>
    <mergeCell ref="A5:A6"/>
    <mergeCell ref="B5:B6"/>
    <mergeCell ref="C5:C6"/>
    <mergeCell ref="D5:E5"/>
  </mergeCells>
  <printOptions/>
  <pageMargins left="0.5905511811023623" right="0.3937007874015748" top="0.984251968503937" bottom="0.984251968503937" header="0.5118110236220472" footer="0.3937007874015748"/>
  <pageSetup fitToHeight="1" fitToWidth="1" horizontalDpi="600" verticalDpi="600" orientation="portrait" paperSize="9" scale="65" r:id="rId1"/>
  <headerFooter alignWithMargins="0">
    <oddFooter>&amp;C&amp;"標楷體,標準"&amp;14 20</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36"/>
  <sheetViews>
    <sheetView zoomScale="75" zoomScaleNormal="75" zoomScalePageLayoutView="0" workbookViewId="0" topLeftCell="A1">
      <pane xSplit="2" ySplit="6" topLeftCell="C7"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37.3984375" style="30" customWidth="1"/>
    <col min="2" max="3" width="13" style="30" customWidth="1"/>
    <col min="4" max="4" width="12.19921875" style="30" customWidth="1"/>
    <col min="5" max="5" width="9.19921875" style="30" customWidth="1"/>
    <col min="6" max="6" width="16.69921875" style="30" customWidth="1"/>
    <col min="7" max="16384" width="8.8984375" style="30" customWidth="1"/>
  </cols>
  <sheetData>
    <row r="1" spans="1:6" ht="27.75">
      <c r="A1" s="495" t="s">
        <v>15</v>
      </c>
      <c r="B1" s="495"/>
      <c r="C1" s="495"/>
      <c r="D1" s="495"/>
      <c r="E1" s="495"/>
      <c r="F1" s="495"/>
    </row>
    <row r="2" spans="1:6" ht="27.75">
      <c r="A2" s="496" t="s">
        <v>495</v>
      </c>
      <c r="B2" s="495"/>
      <c r="C2" s="495"/>
      <c r="D2" s="495"/>
      <c r="E2" s="495"/>
      <c r="F2" s="495"/>
    </row>
    <row r="3" spans="1:6" ht="25.5">
      <c r="A3" s="497" t="s">
        <v>638</v>
      </c>
      <c r="B3" s="497"/>
      <c r="C3" s="497"/>
      <c r="D3" s="497"/>
      <c r="E3" s="497"/>
      <c r="F3" s="497"/>
    </row>
    <row r="4" spans="1:6" ht="20.25" thickBot="1">
      <c r="A4" s="52"/>
      <c r="F4" s="32" t="s">
        <v>174</v>
      </c>
    </row>
    <row r="5" spans="1:6" ht="30.75" customHeight="1">
      <c r="A5" s="498" t="s">
        <v>25</v>
      </c>
      <c r="B5" s="500" t="s">
        <v>187</v>
      </c>
      <c r="C5" s="500" t="s">
        <v>114</v>
      </c>
      <c r="D5" s="483" t="s">
        <v>121</v>
      </c>
      <c r="E5" s="484"/>
      <c r="F5" s="511" t="s">
        <v>108</v>
      </c>
    </row>
    <row r="6" spans="1:6" ht="54.75" customHeight="1">
      <c r="A6" s="499"/>
      <c r="B6" s="501"/>
      <c r="C6" s="501"/>
      <c r="D6" s="62" t="s">
        <v>116</v>
      </c>
      <c r="E6" s="62" t="s">
        <v>117</v>
      </c>
      <c r="F6" s="512"/>
    </row>
    <row r="7" spans="1:6" ht="30" customHeight="1">
      <c r="A7" s="191" t="s">
        <v>123</v>
      </c>
      <c r="B7" s="33">
        <v>803965000</v>
      </c>
      <c r="C7" s="359">
        <v>684257234</v>
      </c>
      <c r="D7" s="71">
        <f>C7-B7</f>
        <v>-119707766</v>
      </c>
      <c r="E7" s="72">
        <f>D7/B7*100</f>
        <v>-14.889673804207895</v>
      </c>
      <c r="F7" s="508" t="s">
        <v>759</v>
      </c>
    </row>
    <row r="8" spans="1:6" ht="30" customHeight="1">
      <c r="A8" s="193"/>
      <c r="B8" s="34"/>
      <c r="C8" s="34"/>
      <c r="D8" s="73"/>
      <c r="E8" s="74"/>
      <c r="F8" s="514"/>
    </row>
    <row r="9" spans="1:6" ht="30" customHeight="1">
      <c r="A9" s="193"/>
      <c r="B9" s="34"/>
      <c r="C9" s="34"/>
      <c r="D9" s="73"/>
      <c r="E9" s="74"/>
      <c r="F9" s="514"/>
    </row>
    <row r="10" spans="1:6" ht="30" customHeight="1">
      <c r="A10" s="193"/>
      <c r="B10" s="34"/>
      <c r="C10" s="34"/>
      <c r="D10" s="73"/>
      <c r="E10" s="74"/>
      <c r="F10" s="514"/>
    </row>
    <row r="11" spans="1:6" ht="30" customHeight="1">
      <c r="A11" s="193"/>
      <c r="B11" s="34"/>
      <c r="C11" s="34"/>
      <c r="D11" s="73"/>
      <c r="E11" s="74"/>
      <c r="F11" s="514"/>
    </row>
    <row r="12" spans="1:6" ht="30" customHeight="1">
      <c r="A12" s="193"/>
      <c r="B12" s="34"/>
      <c r="C12" s="34"/>
      <c r="D12" s="73"/>
      <c r="E12" s="74"/>
      <c r="F12" s="514"/>
    </row>
    <row r="13" spans="1:7" ht="30" customHeight="1">
      <c r="A13" s="193"/>
      <c r="B13" s="34"/>
      <c r="C13" s="34"/>
      <c r="D13" s="73"/>
      <c r="E13" s="74"/>
      <c r="F13" s="514"/>
      <c r="G13" s="44"/>
    </row>
    <row r="14" spans="1:6" ht="30" customHeight="1">
      <c r="A14" s="193"/>
      <c r="B14" s="34"/>
      <c r="C14" s="34"/>
      <c r="D14" s="73"/>
      <c r="E14" s="74"/>
      <c r="F14" s="514"/>
    </row>
    <row r="15" spans="1:6" ht="30" customHeight="1">
      <c r="A15" s="193"/>
      <c r="B15" s="34"/>
      <c r="C15" s="34"/>
      <c r="D15" s="73"/>
      <c r="E15" s="74"/>
      <c r="F15" s="514"/>
    </row>
    <row r="16" spans="1:6" ht="30" customHeight="1">
      <c r="A16" s="193"/>
      <c r="B16" s="34"/>
      <c r="C16" s="34"/>
      <c r="D16" s="73"/>
      <c r="E16" s="74"/>
      <c r="F16" s="514"/>
    </row>
    <row r="17" spans="1:6" ht="30" customHeight="1">
      <c r="A17" s="193"/>
      <c r="B17" s="34"/>
      <c r="C17" s="34"/>
      <c r="D17" s="73"/>
      <c r="E17" s="74"/>
      <c r="F17" s="514"/>
    </row>
    <row r="18" spans="1:6" ht="30" customHeight="1">
      <c r="A18" s="193"/>
      <c r="B18" s="34"/>
      <c r="C18" s="34"/>
      <c r="D18" s="73"/>
      <c r="E18" s="74"/>
      <c r="F18" s="514"/>
    </row>
    <row r="19" spans="1:6" ht="30" customHeight="1">
      <c r="A19" s="193"/>
      <c r="B19" s="34"/>
      <c r="C19" s="34"/>
      <c r="D19" s="73"/>
      <c r="E19" s="74"/>
      <c r="F19" s="514"/>
    </row>
    <row r="20" spans="1:6" ht="30" customHeight="1">
      <c r="A20" s="193"/>
      <c r="B20" s="34"/>
      <c r="C20" s="34"/>
      <c r="D20" s="73"/>
      <c r="E20" s="74"/>
      <c r="F20" s="514"/>
    </row>
    <row r="21" spans="1:6" ht="30" customHeight="1">
      <c r="A21" s="193"/>
      <c r="B21" s="34"/>
      <c r="C21" s="34"/>
      <c r="D21" s="73"/>
      <c r="E21" s="74"/>
      <c r="F21" s="514"/>
    </row>
    <row r="22" spans="1:6" ht="30" customHeight="1">
      <c r="A22" s="193"/>
      <c r="B22" s="34"/>
      <c r="C22" s="34"/>
      <c r="D22" s="73"/>
      <c r="E22" s="74"/>
      <c r="F22" s="514"/>
    </row>
    <row r="23" spans="1:6" ht="30" customHeight="1">
      <c r="A23" s="193"/>
      <c r="B23" s="34"/>
      <c r="C23" s="34"/>
      <c r="D23" s="73"/>
      <c r="E23" s="74"/>
      <c r="F23" s="514"/>
    </row>
    <row r="24" spans="1:6" ht="30" customHeight="1">
      <c r="A24" s="193"/>
      <c r="B24" s="34"/>
      <c r="C24" s="34"/>
      <c r="D24" s="73"/>
      <c r="E24" s="74"/>
      <c r="F24" s="514"/>
    </row>
    <row r="25" spans="1:6" ht="30" customHeight="1">
      <c r="A25" s="193"/>
      <c r="B25" s="34"/>
      <c r="C25" s="34"/>
      <c r="D25" s="73"/>
      <c r="E25" s="74"/>
      <c r="F25" s="514"/>
    </row>
    <row r="26" spans="1:6" ht="30" customHeight="1">
      <c r="A26" s="193"/>
      <c r="B26" s="34"/>
      <c r="C26" s="34"/>
      <c r="D26" s="73"/>
      <c r="E26" s="74"/>
      <c r="F26" s="514"/>
    </row>
    <row r="27" spans="1:6" ht="30" customHeight="1">
      <c r="A27" s="193"/>
      <c r="B27" s="34"/>
      <c r="C27" s="34"/>
      <c r="D27" s="73"/>
      <c r="E27" s="74"/>
      <c r="F27" s="514"/>
    </row>
    <row r="28" spans="1:6" ht="30" customHeight="1">
      <c r="A28" s="193"/>
      <c r="B28" s="34"/>
      <c r="C28" s="34"/>
      <c r="D28" s="73"/>
      <c r="E28" s="74"/>
      <c r="F28" s="514"/>
    </row>
    <row r="29" spans="1:6" ht="30" customHeight="1">
      <c r="A29" s="193"/>
      <c r="B29" s="34"/>
      <c r="C29" s="34"/>
      <c r="D29" s="73"/>
      <c r="E29" s="74"/>
      <c r="F29" s="514"/>
    </row>
    <row r="30" spans="1:6" ht="30" customHeight="1">
      <c r="A30" s="193"/>
      <c r="B30" s="34"/>
      <c r="C30" s="34"/>
      <c r="D30" s="73"/>
      <c r="E30" s="74"/>
      <c r="F30" s="514"/>
    </row>
    <row r="31" spans="1:6" ht="30" customHeight="1">
      <c r="A31" s="193"/>
      <c r="B31" s="34"/>
      <c r="C31" s="34"/>
      <c r="D31" s="73"/>
      <c r="E31" s="74"/>
      <c r="F31" s="514"/>
    </row>
    <row r="32" spans="1:6" ht="30" customHeight="1">
      <c r="A32" s="193"/>
      <c r="B32" s="34"/>
      <c r="C32" s="34"/>
      <c r="D32" s="73"/>
      <c r="E32" s="74"/>
      <c r="F32" s="514"/>
    </row>
    <row r="33" spans="1:6" ht="30" customHeight="1">
      <c r="A33" s="193"/>
      <c r="B33" s="34"/>
      <c r="C33" s="34"/>
      <c r="D33" s="73"/>
      <c r="E33" s="74"/>
      <c r="F33" s="514"/>
    </row>
    <row r="34" spans="1:6" ht="30" customHeight="1" thickBot="1">
      <c r="A34" s="214" t="s">
        <v>41</v>
      </c>
      <c r="B34" s="35">
        <f>B7</f>
        <v>803965000</v>
      </c>
      <c r="C34" s="35">
        <f>C7</f>
        <v>684257234</v>
      </c>
      <c r="D34" s="35">
        <f>D7</f>
        <v>-119707766</v>
      </c>
      <c r="E34" s="218">
        <f>E7</f>
        <v>-14.889673804207895</v>
      </c>
      <c r="F34" s="515"/>
    </row>
    <row r="35" ht="23.25" customHeight="1"/>
    <row r="36" ht="16.5">
      <c r="A36" s="53"/>
    </row>
  </sheetData>
  <sheetProtection/>
  <mergeCells count="9">
    <mergeCell ref="F7:F34"/>
    <mergeCell ref="A1:F1"/>
    <mergeCell ref="A2:F2"/>
    <mergeCell ref="A3:F3"/>
    <mergeCell ref="A5:A6"/>
    <mergeCell ref="F5:F6"/>
    <mergeCell ref="B5:B6"/>
    <mergeCell ref="D5:E5"/>
    <mergeCell ref="C5:C6"/>
  </mergeCells>
  <printOptions/>
  <pageMargins left="0.5905511811023623" right="0.3937007874015748" top="0.7874015748031497" bottom="0.7874015748031497" header="0.11811023622047245" footer="0.3937007874015748"/>
  <pageSetup fitToHeight="1" fitToWidth="1" horizontalDpi="600" verticalDpi="600" orientation="portrait" paperSize="9" scale="66" r:id="rId1"/>
  <headerFooter alignWithMargins="0">
    <oddFooter>&amp;C&amp;"標楷體,標準"&amp;14 21</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G36"/>
  <sheetViews>
    <sheetView zoomScale="75" zoomScaleNormal="75" zoomScalePageLayoutView="0" workbookViewId="0" topLeftCell="A1">
      <pane xSplit="1" ySplit="6" topLeftCell="C7"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37.3984375" style="30" customWidth="1"/>
    <col min="2" max="3" width="13" style="30" customWidth="1"/>
    <col min="4" max="4" width="12.19921875" style="30" customWidth="1"/>
    <col min="5" max="5" width="9.19921875" style="30" customWidth="1"/>
    <col min="6" max="6" width="16.69921875" style="30" customWidth="1"/>
    <col min="7" max="16384" width="8.8984375" style="30" customWidth="1"/>
  </cols>
  <sheetData>
    <row r="1" spans="1:6" ht="27.75">
      <c r="A1" s="495" t="s">
        <v>212</v>
      </c>
      <c r="B1" s="495"/>
      <c r="C1" s="495"/>
      <c r="D1" s="495"/>
      <c r="E1" s="495"/>
      <c r="F1" s="495"/>
    </row>
    <row r="2" spans="1:6" ht="27.75">
      <c r="A2" s="496" t="s">
        <v>496</v>
      </c>
      <c r="B2" s="496"/>
      <c r="C2" s="496"/>
      <c r="D2" s="496"/>
      <c r="E2" s="496"/>
      <c r="F2" s="496"/>
    </row>
    <row r="3" spans="1:6" ht="25.5">
      <c r="A3" s="497" t="s">
        <v>638</v>
      </c>
      <c r="B3" s="497"/>
      <c r="C3" s="497"/>
      <c r="D3" s="497"/>
      <c r="E3" s="497"/>
      <c r="F3" s="497"/>
    </row>
    <row r="4" spans="1:6" ht="20.25" thickBot="1">
      <c r="A4" s="52"/>
      <c r="F4" s="32" t="s">
        <v>213</v>
      </c>
    </row>
    <row r="5" spans="1:6" ht="30.75" customHeight="1">
      <c r="A5" s="498" t="s">
        <v>214</v>
      </c>
      <c r="B5" s="500" t="s">
        <v>215</v>
      </c>
      <c r="C5" s="500" t="s">
        <v>216</v>
      </c>
      <c r="D5" s="483" t="s">
        <v>217</v>
      </c>
      <c r="E5" s="484"/>
      <c r="F5" s="511" t="s">
        <v>218</v>
      </c>
    </row>
    <row r="6" spans="1:6" ht="54.75" customHeight="1">
      <c r="A6" s="499"/>
      <c r="B6" s="501"/>
      <c r="C6" s="501"/>
      <c r="D6" s="62" t="s">
        <v>219</v>
      </c>
      <c r="E6" s="62" t="s">
        <v>220</v>
      </c>
      <c r="F6" s="512"/>
    </row>
    <row r="7" spans="1:6" ht="30" customHeight="1">
      <c r="A7" s="191" t="s">
        <v>370</v>
      </c>
      <c r="B7" s="33"/>
      <c r="C7" s="33">
        <f>SUM(C8:C9)</f>
        <v>1440302</v>
      </c>
      <c r="D7" s="71">
        <f>C7-B7</f>
        <v>1440302</v>
      </c>
      <c r="E7" s="72"/>
      <c r="F7" s="508" t="s">
        <v>222</v>
      </c>
    </row>
    <row r="8" spans="1:6" ht="30" customHeight="1">
      <c r="A8" s="340" t="s">
        <v>586</v>
      </c>
      <c r="B8" s="34"/>
      <c r="C8" s="358">
        <v>1440302</v>
      </c>
      <c r="D8" s="73"/>
      <c r="E8" s="74"/>
      <c r="F8" s="509"/>
    </row>
    <row r="9" spans="1:6" ht="30" customHeight="1">
      <c r="A9" s="192"/>
      <c r="B9" s="34"/>
      <c r="C9" s="34"/>
      <c r="D9" s="73"/>
      <c r="E9" s="74"/>
      <c r="F9" s="509"/>
    </row>
    <row r="10" spans="1:6" ht="30" customHeight="1">
      <c r="A10" s="193"/>
      <c r="B10" s="34"/>
      <c r="C10" s="34"/>
      <c r="D10" s="73"/>
      <c r="E10" s="74"/>
      <c r="F10" s="509"/>
    </row>
    <row r="11" spans="1:6" ht="30" customHeight="1">
      <c r="A11" s="193"/>
      <c r="B11" s="34"/>
      <c r="C11" s="34"/>
      <c r="D11" s="73"/>
      <c r="E11" s="74"/>
      <c r="F11" s="216"/>
    </row>
    <row r="12" spans="1:6" ht="30" customHeight="1">
      <c r="A12" s="193"/>
      <c r="B12" s="34"/>
      <c r="C12" s="34"/>
      <c r="D12" s="73"/>
      <c r="E12" s="74"/>
      <c r="F12" s="216"/>
    </row>
    <row r="13" spans="1:7" ht="30" customHeight="1">
      <c r="A13" s="193"/>
      <c r="B13" s="34"/>
      <c r="C13" s="34"/>
      <c r="D13" s="73"/>
      <c r="E13" s="74"/>
      <c r="F13" s="216"/>
      <c r="G13" s="44"/>
    </row>
    <row r="14" spans="1:6" ht="30" customHeight="1">
      <c r="A14" s="193"/>
      <c r="B14" s="34"/>
      <c r="C14" s="34"/>
      <c r="D14" s="73"/>
      <c r="E14" s="74"/>
      <c r="F14" s="216"/>
    </row>
    <row r="15" spans="1:6" ht="30" customHeight="1">
      <c r="A15" s="193"/>
      <c r="B15" s="34"/>
      <c r="C15" s="34"/>
      <c r="D15" s="73"/>
      <c r="E15" s="74"/>
      <c r="F15" s="216"/>
    </row>
    <row r="16" spans="1:6" ht="30" customHeight="1">
      <c r="A16" s="193"/>
      <c r="B16" s="34"/>
      <c r="C16" s="34"/>
      <c r="D16" s="73"/>
      <c r="E16" s="74"/>
      <c r="F16" s="216"/>
    </row>
    <row r="17" spans="1:6" ht="30" customHeight="1">
      <c r="A17" s="193"/>
      <c r="B17" s="34"/>
      <c r="C17" s="34"/>
      <c r="D17" s="73"/>
      <c r="E17" s="74"/>
      <c r="F17" s="216"/>
    </row>
    <row r="18" spans="1:6" ht="30" customHeight="1">
      <c r="A18" s="193"/>
      <c r="B18" s="34"/>
      <c r="C18" s="34"/>
      <c r="D18" s="73"/>
      <c r="E18" s="74"/>
      <c r="F18" s="216"/>
    </row>
    <row r="19" spans="1:6" ht="30" customHeight="1">
      <c r="A19" s="193"/>
      <c r="B19" s="34"/>
      <c r="C19" s="34"/>
      <c r="D19" s="73"/>
      <c r="E19" s="74"/>
      <c r="F19" s="216"/>
    </row>
    <row r="20" spans="1:6" ht="30" customHeight="1">
      <c r="A20" s="193"/>
      <c r="B20" s="34"/>
      <c r="C20" s="34"/>
      <c r="D20" s="73"/>
      <c r="E20" s="74"/>
      <c r="F20" s="216"/>
    </row>
    <row r="21" spans="1:6" ht="30" customHeight="1">
      <c r="A21" s="193"/>
      <c r="B21" s="34"/>
      <c r="C21" s="34"/>
      <c r="D21" s="73"/>
      <c r="E21" s="74"/>
      <c r="F21" s="216"/>
    </row>
    <row r="22" spans="1:6" ht="30" customHeight="1">
      <c r="A22" s="193"/>
      <c r="B22" s="34"/>
      <c r="C22" s="34"/>
      <c r="D22" s="73"/>
      <c r="E22" s="74"/>
      <c r="F22" s="216"/>
    </row>
    <row r="23" spans="1:6" ht="30" customHeight="1">
      <c r="A23" s="193"/>
      <c r="B23" s="34"/>
      <c r="C23" s="34"/>
      <c r="D23" s="73"/>
      <c r="E23" s="74"/>
      <c r="F23" s="216"/>
    </row>
    <row r="24" spans="1:6" ht="30" customHeight="1">
      <c r="A24" s="193"/>
      <c r="B24" s="34"/>
      <c r="C24" s="34"/>
      <c r="D24" s="73"/>
      <c r="E24" s="74"/>
      <c r="F24" s="216"/>
    </row>
    <row r="25" spans="1:6" ht="30" customHeight="1">
      <c r="A25" s="193"/>
      <c r="B25" s="34"/>
      <c r="C25" s="34"/>
      <c r="D25" s="73"/>
      <c r="E25" s="74"/>
      <c r="F25" s="216"/>
    </row>
    <row r="26" spans="1:6" ht="30" customHeight="1">
      <c r="A26" s="193"/>
      <c r="B26" s="34"/>
      <c r="C26" s="34"/>
      <c r="D26" s="73"/>
      <c r="E26" s="74"/>
      <c r="F26" s="216"/>
    </row>
    <row r="27" spans="1:6" ht="30" customHeight="1">
      <c r="A27" s="193"/>
      <c r="B27" s="34"/>
      <c r="C27" s="34"/>
      <c r="D27" s="73"/>
      <c r="E27" s="74"/>
      <c r="F27" s="216"/>
    </row>
    <row r="28" spans="1:6" ht="30" customHeight="1">
      <c r="A28" s="193"/>
      <c r="B28" s="34"/>
      <c r="C28" s="34"/>
      <c r="D28" s="73"/>
      <c r="E28" s="74"/>
      <c r="F28" s="216"/>
    </row>
    <row r="29" spans="1:6" ht="30" customHeight="1">
      <c r="A29" s="193"/>
      <c r="B29" s="34"/>
      <c r="C29" s="34"/>
      <c r="D29" s="73"/>
      <c r="E29" s="74"/>
      <c r="F29" s="216"/>
    </row>
    <row r="30" spans="1:6" ht="30" customHeight="1">
      <c r="A30" s="193"/>
      <c r="B30" s="34"/>
      <c r="C30" s="34"/>
      <c r="D30" s="73"/>
      <c r="E30" s="74"/>
      <c r="F30" s="216"/>
    </row>
    <row r="31" spans="1:6" ht="30" customHeight="1">
      <c r="A31" s="193"/>
      <c r="B31" s="34"/>
      <c r="C31" s="34"/>
      <c r="D31" s="73"/>
      <c r="E31" s="74"/>
      <c r="F31" s="216"/>
    </row>
    <row r="32" spans="1:6" ht="30" customHeight="1">
      <c r="A32" s="193"/>
      <c r="B32" s="34"/>
      <c r="C32" s="34"/>
      <c r="D32" s="73"/>
      <c r="E32" s="74"/>
      <c r="F32" s="216"/>
    </row>
    <row r="33" spans="1:6" ht="30" customHeight="1">
      <c r="A33" s="193"/>
      <c r="B33" s="34"/>
      <c r="C33" s="34"/>
      <c r="D33" s="73"/>
      <c r="E33" s="74"/>
      <c r="F33" s="216"/>
    </row>
    <row r="34" spans="1:6" ht="30" customHeight="1" thickBot="1">
      <c r="A34" s="214" t="s">
        <v>221</v>
      </c>
      <c r="B34" s="35"/>
      <c r="C34" s="35">
        <f>C7</f>
        <v>1440302</v>
      </c>
      <c r="D34" s="35">
        <f>D7</f>
        <v>1440302</v>
      </c>
      <c r="E34" s="200"/>
      <c r="F34" s="217"/>
    </row>
    <row r="35" ht="23.25" customHeight="1"/>
    <row r="36" ht="16.5">
      <c r="A36" s="53"/>
    </row>
  </sheetData>
  <sheetProtection/>
  <mergeCells count="9">
    <mergeCell ref="A1:F1"/>
    <mergeCell ref="A2:F2"/>
    <mergeCell ref="A3:F3"/>
    <mergeCell ref="F5:F6"/>
    <mergeCell ref="F7:F10"/>
    <mergeCell ref="A5:A6"/>
    <mergeCell ref="B5:B6"/>
    <mergeCell ref="C5:C6"/>
    <mergeCell ref="D5:E5"/>
  </mergeCells>
  <printOptions/>
  <pageMargins left="0.5905511811023623" right="0.3937007874015748" top="0.984251968503937" bottom="0.984251968503937" header="0.5118110236220472" footer="0.3937007874015748"/>
  <pageSetup fitToHeight="1" fitToWidth="1" horizontalDpi="600" verticalDpi="600" orientation="portrait" paperSize="9" scale="65" r:id="rId1"/>
  <headerFooter alignWithMargins="0">
    <oddFooter>&amp;C&amp;"標楷體,標準"&amp;14 22</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G50"/>
  <sheetViews>
    <sheetView zoomScale="75" zoomScaleNormal="75" zoomScalePageLayoutView="0" workbookViewId="0" topLeftCell="A3">
      <pane xSplit="2" ySplit="5" topLeftCell="C8"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38.69921875" style="30" customWidth="1"/>
    <col min="2" max="2" width="12.296875" style="30" customWidth="1"/>
    <col min="3" max="4" width="15.796875" style="30" customWidth="1"/>
    <col min="5" max="5" width="12.8984375" style="30" customWidth="1"/>
    <col min="6" max="6" width="26" style="30" customWidth="1"/>
    <col min="7" max="16384" width="8.8984375" style="30" customWidth="1"/>
  </cols>
  <sheetData>
    <row r="1" spans="1:6" ht="27.75">
      <c r="A1" s="495" t="s">
        <v>15</v>
      </c>
      <c r="B1" s="495"/>
      <c r="C1" s="495"/>
      <c r="D1" s="495"/>
      <c r="E1" s="495"/>
      <c r="F1" s="495"/>
    </row>
    <row r="2" spans="1:6" ht="27.75">
      <c r="A2" s="496" t="s">
        <v>16</v>
      </c>
      <c r="B2" s="496"/>
      <c r="C2" s="496"/>
      <c r="D2" s="496"/>
      <c r="E2" s="496"/>
      <c r="F2" s="496"/>
    </row>
    <row r="3" spans="1:6" ht="25.5">
      <c r="A3" s="497" t="s">
        <v>638</v>
      </c>
      <c r="B3" s="497"/>
      <c r="C3" s="497"/>
      <c r="D3" s="497"/>
      <c r="E3" s="497"/>
      <c r="F3" s="497"/>
    </row>
    <row r="4" spans="1:6" ht="20.25" thickBot="1">
      <c r="A4" s="52"/>
      <c r="F4" s="32" t="s">
        <v>174</v>
      </c>
    </row>
    <row r="5" spans="1:6" ht="30.75" customHeight="1">
      <c r="A5" s="498" t="s">
        <v>112</v>
      </c>
      <c r="B5" s="500" t="s">
        <v>187</v>
      </c>
      <c r="C5" s="500" t="s">
        <v>118</v>
      </c>
      <c r="D5" s="483" t="s">
        <v>119</v>
      </c>
      <c r="E5" s="484"/>
      <c r="F5" s="511" t="s">
        <v>113</v>
      </c>
    </row>
    <row r="6" spans="1:6" ht="54.75" customHeight="1">
      <c r="A6" s="499"/>
      <c r="B6" s="501"/>
      <c r="C6" s="501"/>
      <c r="D6" s="62" t="s">
        <v>120</v>
      </c>
      <c r="E6" s="62" t="s">
        <v>716</v>
      </c>
      <c r="F6" s="512"/>
    </row>
    <row r="7" spans="1:6" s="58" customFormat="1" ht="27.75" customHeight="1" hidden="1">
      <c r="A7" s="191" t="s">
        <v>111</v>
      </c>
      <c r="B7" s="33">
        <f>B8+B47</f>
        <v>121221000</v>
      </c>
      <c r="C7" s="33">
        <f>C8+C39+C46+C47</f>
        <v>555702614960</v>
      </c>
      <c r="D7" s="71">
        <f>C7-B7</f>
        <v>555581393960</v>
      </c>
      <c r="E7" s="72">
        <f>D7/B7*100</f>
        <v>458321.07799803664</v>
      </c>
      <c r="F7" s="219"/>
    </row>
    <row r="8" spans="1:6" s="58" customFormat="1" ht="22.5" customHeight="1">
      <c r="A8" s="193" t="s">
        <v>453</v>
      </c>
      <c r="B8" s="34">
        <f>'收支表'!B17</f>
        <v>63803000</v>
      </c>
      <c r="C8" s="34">
        <f>C9+C22+C28</f>
        <v>454654788645</v>
      </c>
      <c r="D8" s="73">
        <f>C8-B8</f>
        <v>454590985645</v>
      </c>
      <c r="E8" s="75">
        <f>D8/B8*100</f>
        <v>712491.5531322978</v>
      </c>
      <c r="F8" s="513" t="s">
        <v>578</v>
      </c>
    </row>
    <row r="9" spans="1:6" ht="16.5" customHeight="1">
      <c r="A9" s="193" t="s">
        <v>454</v>
      </c>
      <c r="B9" s="34"/>
      <c r="C9" s="34">
        <f>SUM(C10:C21)</f>
        <v>49788303</v>
      </c>
      <c r="D9" s="73"/>
      <c r="E9" s="75"/>
      <c r="F9" s="516"/>
    </row>
    <row r="10" spans="1:6" ht="22.5" customHeight="1">
      <c r="A10" s="193" t="s">
        <v>223</v>
      </c>
      <c r="B10" s="34"/>
      <c r="C10" s="358">
        <v>5700107</v>
      </c>
      <c r="D10" s="73"/>
      <c r="E10" s="75"/>
      <c r="F10" s="324"/>
    </row>
    <row r="11" spans="1:6" ht="22.5" customHeight="1">
      <c r="A11" s="193" t="s">
        <v>451</v>
      </c>
      <c r="B11" s="34"/>
      <c r="C11" s="358">
        <v>31466776</v>
      </c>
      <c r="D11" s="73"/>
      <c r="E11" s="74"/>
      <c r="F11" s="324"/>
    </row>
    <row r="12" spans="1:6" ht="22.5" customHeight="1">
      <c r="A12" s="193" t="s">
        <v>372</v>
      </c>
      <c r="B12" s="34"/>
      <c r="C12" s="358">
        <v>1137252</v>
      </c>
      <c r="D12" s="73"/>
      <c r="E12" s="74"/>
      <c r="F12" s="220"/>
    </row>
    <row r="13" spans="1:6" ht="22.5" customHeight="1">
      <c r="A13" s="193" t="s">
        <v>371</v>
      </c>
      <c r="B13" s="34"/>
      <c r="C13" s="358">
        <v>198317</v>
      </c>
      <c r="D13" s="73"/>
      <c r="E13" s="74"/>
      <c r="F13" s="220"/>
    </row>
    <row r="14" spans="1:6" ht="22.5" customHeight="1">
      <c r="A14" s="193" t="s">
        <v>373</v>
      </c>
      <c r="B14" s="34"/>
      <c r="C14" s="358">
        <v>211572</v>
      </c>
      <c r="D14" s="73"/>
      <c r="E14" s="74"/>
      <c r="F14" s="220"/>
    </row>
    <row r="15" spans="1:6" ht="22.5" customHeight="1">
      <c r="A15" s="193" t="s">
        <v>712</v>
      </c>
      <c r="B15" s="34"/>
      <c r="C15" s="358">
        <v>237139</v>
      </c>
      <c r="D15" s="73"/>
      <c r="E15" s="74"/>
      <c r="F15" s="220"/>
    </row>
    <row r="16" spans="1:7" ht="22.5" customHeight="1">
      <c r="A16" s="193" t="s">
        <v>238</v>
      </c>
      <c r="B16" s="34"/>
      <c r="C16" s="358">
        <v>94669</v>
      </c>
      <c r="D16" s="73"/>
      <c r="E16" s="74"/>
      <c r="F16" s="220"/>
      <c r="G16" s="44"/>
    </row>
    <row r="17" spans="1:7" ht="22.5" customHeight="1">
      <c r="A17" s="193" t="s">
        <v>713</v>
      </c>
      <c r="B17" s="34"/>
      <c r="C17" s="358">
        <v>649590</v>
      </c>
      <c r="D17" s="73"/>
      <c r="E17" s="74"/>
      <c r="F17" s="220"/>
      <c r="G17" s="44"/>
    </row>
    <row r="18" spans="1:7" ht="22.5" customHeight="1">
      <c r="A18" s="193" t="s">
        <v>239</v>
      </c>
      <c r="B18" s="34"/>
      <c r="C18" s="358">
        <v>4855673</v>
      </c>
      <c r="D18" s="73"/>
      <c r="E18" s="74"/>
      <c r="F18" s="220"/>
      <c r="G18" s="44"/>
    </row>
    <row r="19" spans="1:7" ht="22.5" customHeight="1" hidden="1">
      <c r="A19" s="193" t="s">
        <v>240</v>
      </c>
      <c r="B19" s="34"/>
      <c r="C19" s="344"/>
      <c r="D19" s="73"/>
      <c r="E19" s="74"/>
      <c r="F19" s="220"/>
      <c r="G19" s="44"/>
    </row>
    <row r="20" spans="1:7" ht="22.5" customHeight="1">
      <c r="A20" s="193" t="s">
        <v>241</v>
      </c>
      <c r="B20" s="34"/>
      <c r="C20" s="358">
        <v>3056524</v>
      </c>
      <c r="D20" s="73"/>
      <c r="E20" s="74"/>
      <c r="F20" s="220"/>
      <c r="G20" s="44"/>
    </row>
    <row r="21" spans="1:7" ht="22.5" customHeight="1">
      <c r="A21" s="193" t="s">
        <v>242</v>
      </c>
      <c r="B21" s="34"/>
      <c r="C21" s="358">
        <v>2180684</v>
      </c>
      <c r="D21" s="73"/>
      <c r="E21" s="74"/>
      <c r="F21" s="220"/>
      <c r="G21" s="44"/>
    </row>
    <row r="22" spans="1:6" ht="22.5" customHeight="1">
      <c r="A22" s="193" t="s">
        <v>455</v>
      </c>
      <c r="B22" s="34"/>
      <c r="C22" s="34">
        <f>SUM(C23:C27)</f>
        <v>35447380870</v>
      </c>
      <c r="D22" s="73">
        <f>C22-B22</f>
        <v>35447380870</v>
      </c>
      <c r="E22" s="75"/>
      <c r="F22" s="221" t="s">
        <v>407</v>
      </c>
    </row>
    <row r="23" spans="1:6" ht="22.5" customHeight="1">
      <c r="A23" s="193" t="s">
        <v>188</v>
      </c>
      <c r="B23" s="34"/>
      <c r="C23" s="358">
        <v>574791812</v>
      </c>
      <c r="D23" s="73"/>
      <c r="E23" s="75"/>
      <c r="F23" s="221"/>
    </row>
    <row r="24" spans="1:6" ht="22.5" customHeight="1">
      <c r="A24" s="193" t="s">
        <v>206</v>
      </c>
      <c r="B24" s="34"/>
      <c r="C24" s="358">
        <v>710648281</v>
      </c>
      <c r="D24" s="73"/>
      <c r="E24" s="75"/>
      <c r="F24" s="221"/>
    </row>
    <row r="25" spans="1:6" ht="22.5" customHeight="1">
      <c r="A25" s="193" t="s">
        <v>224</v>
      </c>
      <c r="B25" s="34"/>
      <c r="C25" s="358">
        <v>64944</v>
      </c>
      <c r="D25" s="73"/>
      <c r="E25" s="74"/>
      <c r="F25" s="221"/>
    </row>
    <row r="26" spans="1:6" ht="22.5" customHeight="1">
      <c r="A26" s="193" t="s">
        <v>166</v>
      </c>
      <c r="B26" s="34"/>
      <c r="C26" s="358">
        <v>8378802371</v>
      </c>
      <c r="D26" s="73"/>
      <c r="E26" s="74"/>
      <c r="F26" s="221"/>
    </row>
    <row r="27" spans="1:6" ht="22.5" customHeight="1">
      <c r="A27" s="193" t="s">
        <v>167</v>
      </c>
      <c r="B27" s="34"/>
      <c r="C27" s="358">
        <v>25783073462</v>
      </c>
      <c r="D27" s="73"/>
      <c r="E27" s="74"/>
      <c r="F27" s="221"/>
    </row>
    <row r="28" spans="1:6" ht="22.5" customHeight="1">
      <c r="A28" s="193" t="s">
        <v>456</v>
      </c>
      <c r="B28" s="34"/>
      <c r="C28" s="34">
        <f>SUM(C29:C38)</f>
        <v>419157619472</v>
      </c>
      <c r="D28" s="73">
        <f>C28-B28</f>
        <v>419157619472</v>
      </c>
      <c r="E28" s="75"/>
      <c r="F28" s="221" t="s">
        <v>408</v>
      </c>
    </row>
    <row r="29" spans="1:6" ht="22.5" customHeight="1">
      <c r="A29" s="193" t="s">
        <v>189</v>
      </c>
      <c r="B29" s="34"/>
      <c r="C29" s="358">
        <v>23484442823</v>
      </c>
      <c r="D29" s="73"/>
      <c r="E29" s="75"/>
      <c r="F29" s="221"/>
    </row>
    <row r="30" spans="1:6" ht="22.5" customHeight="1">
      <c r="A30" s="193" t="s">
        <v>168</v>
      </c>
      <c r="B30" s="34"/>
      <c r="C30" s="358">
        <v>338518511</v>
      </c>
      <c r="D30" s="73"/>
      <c r="E30" s="74"/>
      <c r="F30" s="222"/>
    </row>
    <row r="31" spans="1:6" ht="22.5" customHeight="1">
      <c r="A31" s="193" t="s">
        <v>169</v>
      </c>
      <c r="B31" s="34"/>
      <c r="C31" s="358">
        <v>21414923468</v>
      </c>
      <c r="D31" s="73"/>
      <c r="E31" s="74"/>
      <c r="F31" s="222"/>
    </row>
    <row r="32" spans="1:6" ht="22.5" customHeight="1">
      <c r="A32" s="193" t="s">
        <v>170</v>
      </c>
      <c r="B32" s="34"/>
      <c r="C32" s="358">
        <v>17893000</v>
      </c>
      <c r="D32" s="73"/>
      <c r="E32" s="74"/>
      <c r="F32" s="222"/>
    </row>
    <row r="33" spans="1:6" ht="22.5" customHeight="1">
      <c r="A33" s="193" t="s">
        <v>171</v>
      </c>
      <c r="B33" s="34"/>
      <c r="C33" s="358">
        <v>85670649401</v>
      </c>
      <c r="D33" s="73"/>
      <c r="E33" s="74"/>
      <c r="F33" s="222"/>
    </row>
    <row r="34" spans="1:6" ht="22.5" customHeight="1">
      <c r="A34" s="193" t="s">
        <v>172</v>
      </c>
      <c r="B34" s="34"/>
      <c r="C34" s="358">
        <v>282386367987</v>
      </c>
      <c r="D34" s="73"/>
      <c r="E34" s="74"/>
      <c r="F34" s="222"/>
    </row>
    <row r="35" spans="1:6" ht="22.5" customHeight="1">
      <c r="A35" s="193" t="s">
        <v>173</v>
      </c>
      <c r="B35" s="34"/>
      <c r="C35" s="358">
        <v>3957238449</v>
      </c>
      <c r="D35" s="73"/>
      <c r="E35" s="74"/>
      <c r="F35" s="222"/>
    </row>
    <row r="36" spans="1:6" ht="22.5" customHeight="1">
      <c r="A36" s="193" t="s">
        <v>225</v>
      </c>
      <c r="B36" s="34"/>
      <c r="C36" s="358">
        <v>1721891735</v>
      </c>
      <c r="D36" s="73"/>
      <c r="E36" s="74"/>
      <c r="F36" s="222"/>
    </row>
    <row r="37" spans="1:6" ht="22.5" customHeight="1">
      <c r="A37" s="193" t="s">
        <v>452</v>
      </c>
      <c r="B37" s="34"/>
      <c r="C37" s="358">
        <v>8597258</v>
      </c>
      <c r="D37" s="73"/>
      <c r="E37" s="74"/>
      <c r="F37" s="222"/>
    </row>
    <row r="38" spans="1:6" ht="22.5" customHeight="1">
      <c r="A38" s="193" t="s">
        <v>374</v>
      </c>
      <c r="B38" s="34"/>
      <c r="C38" s="358">
        <v>157096840</v>
      </c>
      <c r="D38" s="73"/>
      <c r="E38" s="74"/>
      <c r="F38" s="222"/>
    </row>
    <row r="39" spans="1:6" ht="22.5" customHeight="1">
      <c r="A39" s="193" t="s">
        <v>375</v>
      </c>
      <c r="B39" s="34"/>
      <c r="C39" s="34">
        <f>C40+C43</f>
        <v>100984984975</v>
      </c>
      <c r="D39" s="73">
        <f>C39-B39</f>
        <v>100984984975</v>
      </c>
      <c r="E39" s="74"/>
      <c r="F39" s="221" t="s">
        <v>404</v>
      </c>
    </row>
    <row r="40" spans="1:6" ht="22.5" customHeight="1">
      <c r="A40" s="193" t="s">
        <v>376</v>
      </c>
      <c r="B40" s="34"/>
      <c r="C40" s="34">
        <f>C41+C42</f>
        <v>7873286429</v>
      </c>
      <c r="D40" s="73"/>
      <c r="E40" s="74"/>
      <c r="F40" s="221"/>
    </row>
    <row r="41" spans="1:6" ht="22.5" customHeight="1">
      <c r="A41" s="193" t="s">
        <v>377</v>
      </c>
      <c r="B41" s="34"/>
      <c r="C41" s="358">
        <v>82136581</v>
      </c>
      <c r="D41" s="73"/>
      <c r="E41" s="74"/>
      <c r="F41" s="222"/>
    </row>
    <row r="42" spans="1:6" ht="22.5" customHeight="1">
      <c r="A42" s="193" t="s">
        <v>378</v>
      </c>
      <c r="B42" s="34"/>
      <c r="C42" s="358">
        <v>7791149848</v>
      </c>
      <c r="D42" s="73"/>
      <c r="E42" s="74"/>
      <c r="F42" s="222"/>
    </row>
    <row r="43" spans="1:6" ht="22.5" customHeight="1">
      <c r="A43" s="193" t="s">
        <v>379</v>
      </c>
      <c r="B43" s="34"/>
      <c r="C43" s="34">
        <f>C44+C45</f>
        <v>93111698546</v>
      </c>
      <c r="D43" s="73"/>
      <c r="E43" s="74"/>
      <c r="F43" s="222"/>
    </row>
    <row r="44" spans="1:6" ht="22.5" customHeight="1">
      <c r="A44" s="193" t="s">
        <v>380</v>
      </c>
      <c r="B44" s="34"/>
      <c r="C44" s="358">
        <v>16489390688</v>
      </c>
      <c r="D44" s="73"/>
      <c r="E44" s="74"/>
      <c r="F44" s="222"/>
    </row>
    <row r="45" spans="1:6" ht="22.5" customHeight="1">
      <c r="A45" s="193" t="s">
        <v>536</v>
      </c>
      <c r="B45" s="34"/>
      <c r="C45" s="358">
        <v>76622307858</v>
      </c>
      <c r="D45" s="73"/>
      <c r="E45" s="74"/>
      <c r="F45" s="222"/>
    </row>
    <row r="46" spans="1:6" ht="42.75" customHeight="1">
      <c r="A46" s="193" t="s">
        <v>714</v>
      </c>
      <c r="B46" s="34"/>
      <c r="C46" s="358">
        <v>4218</v>
      </c>
      <c r="D46" s="73"/>
      <c r="E46" s="74"/>
      <c r="F46" s="222" t="s">
        <v>715</v>
      </c>
    </row>
    <row r="47" spans="1:6" ht="28.5" customHeight="1">
      <c r="A47" s="193" t="s">
        <v>493</v>
      </c>
      <c r="B47" s="34">
        <f>'收支表'!B20</f>
        <v>57418000</v>
      </c>
      <c r="C47" s="34">
        <v>62837122</v>
      </c>
      <c r="D47" s="73">
        <f>C47-B47</f>
        <v>5419122</v>
      </c>
      <c r="E47" s="75">
        <f>D47/B47*100</f>
        <v>9.438019436413668</v>
      </c>
      <c r="F47" s="220" t="s">
        <v>494</v>
      </c>
    </row>
    <row r="48" spans="1:6" ht="27.75" customHeight="1" thickBot="1">
      <c r="A48" s="214" t="s">
        <v>41</v>
      </c>
      <c r="B48" s="35">
        <f>B7</f>
        <v>121221000</v>
      </c>
      <c r="C48" s="35">
        <f>C7</f>
        <v>555702614960</v>
      </c>
      <c r="D48" s="35">
        <f>D7</f>
        <v>555581393960</v>
      </c>
      <c r="E48" s="218">
        <f>E7</f>
        <v>458321.07799803664</v>
      </c>
      <c r="F48" s="223"/>
    </row>
    <row r="49" ht="17.25" customHeight="1">
      <c r="A49" s="30" t="s">
        <v>381</v>
      </c>
    </row>
    <row r="50" ht="17.25" customHeight="1">
      <c r="A50" s="54" t="s">
        <v>243</v>
      </c>
    </row>
  </sheetData>
  <sheetProtection/>
  <mergeCells count="9">
    <mergeCell ref="F8:F9"/>
    <mergeCell ref="A1:F1"/>
    <mergeCell ref="A2:F2"/>
    <mergeCell ref="A3:F3"/>
    <mergeCell ref="A5:A6"/>
    <mergeCell ref="F5:F6"/>
    <mergeCell ref="B5:B6"/>
    <mergeCell ref="D5:E5"/>
    <mergeCell ref="C5:C6"/>
  </mergeCells>
  <printOptions/>
  <pageMargins left="0.5905511811023623" right="0.3937007874015748" top="0.7874015748031497" bottom="0.7874015748031497" header="0.11811023622047245" footer="0.3937007874015748"/>
  <pageSetup fitToHeight="0" fitToWidth="1" horizontalDpi="600" verticalDpi="600" orientation="portrait" paperSize="9" scale="59" r:id="rId1"/>
  <headerFooter alignWithMargins="0">
    <oddFooter>&amp;C&amp;"標楷體,標準"&amp;14 23</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C38"/>
  <sheetViews>
    <sheetView zoomScale="90" zoomScaleNormal="90" zoomScalePageLayoutView="0" workbookViewId="0" topLeftCell="A3">
      <pane xSplit="1" ySplit="3" topLeftCell="B6"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41.796875" style="0" customWidth="1"/>
    <col min="2" max="2" width="16.796875" style="12" customWidth="1"/>
    <col min="3" max="3" width="16.796875" style="0" customWidth="1"/>
  </cols>
  <sheetData>
    <row r="1" spans="1:3" ht="19.5" customHeight="1">
      <c r="A1" s="517" t="s">
        <v>15</v>
      </c>
      <c r="B1" s="517"/>
      <c r="C1" s="517"/>
    </row>
    <row r="2" spans="1:3" ht="19.5" customHeight="1">
      <c r="A2" s="518" t="s">
        <v>130</v>
      </c>
      <c r="B2" s="518"/>
      <c r="C2" s="518"/>
    </row>
    <row r="3" spans="1:3" ht="19.5" customHeight="1">
      <c r="A3" s="519" t="s">
        <v>639</v>
      </c>
      <c r="B3" s="519"/>
      <c r="C3" s="519"/>
    </row>
    <row r="4" spans="1:3" ht="19.5" customHeight="1" thickBot="1">
      <c r="A4" s="30"/>
      <c r="B4" s="31"/>
      <c r="C4" s="79" t="s">
        <v>175</v>
      </c>
    </row>
    <row r="5" spans="1:3" s="13" customFormat="1" ht="21" customHeight="1">
      <c r="A5" s="201" t="s">
        <v>137</v>
      </c>
      <c r="B5" s="202" t="s">
        <v>95</v>
      </c>
      <c r="C5" s="203" t="s">
        <v>96</v>
      </c>
    </row>
    <row r="6" spans="1:3" s="13" customFormat="1" ht="21" customHeight="1">
      <c r="A6" s="224" t="s">
        <v>133</v>
      </c>
      <c r="B6" s="82">
        <f>B7</f>
        <v>2000</v>
      </c>
      <c r="C6" s="225"/>
    </row>
    <row r="7" spans="1:3" s="13" customFormat="1" ht="21" customHeight="1">
      <c r="A7" s="204" t="s">
        <v>134</v>
      </c>
      <c r="B7" s="83">
        <v>2000</v>
      </c>
      <c r="C7" s="226"/>
    </row>
    <row r="8" spans="1:3" s="13" customFormat="1" ht="21" customHeight="1">
      <c r="A8" s="204" t="s">
        <v>24</v>
      </c>
      <c r="B8" s="83">
        <f>SUM(B9:B25)</f>
        <v>117388885652</v>
      </c>
      <c r="C8" s="226"/>
    </row>
    <row r="9" spans="1:3" s="13" customFormat="1" ht="21" customHeight="1">
      <c r="A9" s="204" t="s">
        <v>89</v>
      </c>
      <c r="B9" s="83">
        <v>3500485936</v>
      </c>
      <c r="C9" s="226"/>
    </row>
    <row r="10" spans="1:3" s="13" customFormat="1" ht="21" customHeight="1">
      <c r="A10" s="204" t="s">
        <v>181</v>
      </c>
      <c r="B10" s="83">
        <v>12544000000</v>
      </c>
      <c r="C10" s="226"/>
    </row>
    <row r="11" spans="1:3" s="13" customFormat="1" ht="21" customHeight="1">
      <c r="A11" s="204" t="s">
        <v>244</v>
      </c>
      <c r="B11" s="83">
        <v>26593000000</v>
      </c>
      <c r="C11" s="226"/>
    </row>
    <row r="12" spans="1:3" s="13" customFormat="1" ht="21" customHeight="1">
      <c r="A12" s="204" t="s">
        <v>245</v>
      </c>
      <c r="B12" s="83">
        <v>19999500000</v>
      </c>
      <c r="C12" s="226"/>
    </row>
    <row r="13" spans="1:3" s="13" customFormat="1" ht="21" customHeight="1">
      <c r="A13" s="204" t="s">
        <v>718</v>
      </c>
      <c r="B13" s="83">
        <v>25</v>
      </c>
      <c r="C13" s="226"/>
    </row>
    <row r="14" spans="1:3" s="13" customFormat="1" ht="21" customHeight="1">
      <c r="A14" s="204" t="s">
        <v>717</v>
      </c>
      <c r="B14" s="83">
        <v>29990000000</v>
      </c>
      <c r="C14" s="226"/>
    </row>
    <row r="15" spans="1:3" s="13" customFormat="1" ht="21" customHeight="1">
      <c r="A15" s="204" t="s">
        <v>634</v>
      </c>
      <c r="B15" s="83">
        <v>9993755891</v>
      </c>
      <c r="C15" s="226"/>
    </row>
    <row r="16" spans="1:3" s="13" customFormat="1" ht="21" customHeight="1">
      <c r="A16" s="204" t="s">
        <v>719</v>
      </c>
      <c r="B16" s="83">
        <v>668881</v>
      </c>
      <c r="C16" s="226"/>
    </row>
    <row r="17" spans="1:3" s="13" customFormat="1" ht="21" customHeight="1">
      <c r="A17" s="204" t="s">
        <v>178</v>
      </c>
      <c r="B17" s="83">
        <v>179374</v>
      </c>
      <c r="C17" s="226"/>
    </row>
    <row r="18" spans="1:3" s="13" customFormat="1" ht="21" customHeight="1">
      <c r="A18" s="204" t="s">
        <v>246</v>
      </c>
      <c r="B18" s="83">
        <v>7102864268</v>
      </c>
      <c r="C18" s="226"/>
    </row>
    <row r="19" spans="1:3" s="13" customFormat="1" ht="21" customHeight="1">
      <c r="A19" s="204" t="s">
        <v>135</v>
      </c>
      <c r="B19" s="83">
        <v>1924049936</v>
      </c>
      <c r="C19" s="226"/>
    </row>
    <row r="20" spans="1:3" s="13" customFormat="1" ht="21" customHeight="1">
      <c r="A20" s="204" t="s">
        <v>431</v>
      </c>
      <c r="B20" s="83">
        <v>6</v>
      </c>
      <c r="C20" s="226"/>
    </row>
    <row r="21" spans="1:3" s="13" customFormat="1" ht="21" customHeight="1">
      <c r="A21" s="204" t="s">
        <v>720</v>
      </c>
      <c r="B21" s="83">
        <v>2</v>
      </c>
      <c r="C21" s="226"/>
    </row>
    <row r="22" spans="1:3" s="13" customFormat="1" ht="21" customHeight="1">
      <c r="A22" s="204" t="s">
        <v>432</v>
      </c>
      <c r="B22" s="83">
        <v>3</v>
      </c>
      <c r="C22" s="226"/>
    </row>
    <row r="23" spans="1:3" s="13" customFormat="1" ht="21" customHeight="1">
      <c r="A23" s="204" t="s">
        <v>430</v>
      </c>
      <c r="B23" s="83">
        <v>4277365460</v>
      </c>
      <c r="C23" s="226"/>
    </row>
    <row r="24" spans="1:3" s="13" customFormat="1" ht="21" customHeight="1">
      <c r="A24" s="204" t="s">
        <v>512</v>
      </c>
      <c r="B24" s="83">
        <v>46</v>
      </c>
      <c r="C24" s="226"/>
    </row>
    <row r="25" spans="1:3" s="13" customFormat="1" ht="21" customHeight="1">
      <c r="A25" s="204" t="s">
        <v>433</v>
      </c>
      <c r="B25" s="83">
        <v>1463015824</v>
      </c>
      <c r="C25" s="226"/>
    </row>
    <row r="26" spans="1:3" s="13" customFormat="1" ht="21" customHeight="1">
      <c r="A26" s="204" t="s">
        <v>136</v>
      </c>
      <c r="B26" s="83">
        <v>4765238121</v>
      </c>
      <c r="C26" s="226"/>
    </row>
    <row r="27" spans="1:3" s="13" customFormat="1" ht="21" customHeight="1">
      <c r="A27" s="204" t="s">
        <v>434</v>
      </c>
      <c r="B27" s="83">
        <f>B28+B29</f>
        <v>8389770448</v>
      </c>
      <c r="C27" s="226"/>
    </row>
    <row r="28" spans="1:3" s="13" customFormat="1" ht="21" customHeight="1">
      <c r="A28" s="204" t="s">
        <v>446</v>
      </c>
      <c r="B28" s="83">
        <v>8389770448</v>
      </c>
      <c r="C28" s="226"/>
    </row>
    <row r="29" spans="1:3" s="13" customFormat="1" ht="21" customHeight="1">
      <c r="A29" s="204"/>
      <c r="B29" s="83"/>
      <c r="C29" s="226"/>
    </row>
    <row r="30" spans="1:3" s="13" customFormat="1" ht="21" customHeight="1">
      <c r="A30" s="204"/>
      <c r="B30" s="83"/>
      <c r="C30" s="226"/>
    </row>
    <row r="31" spans="1:3" s="13" customFormat="1" ht="21" customHeight="1">
      <c r="A31" s="204"/>
      <c r="B31" s="83"/>
      <c r="C31" s="226"/>
    </row>
    <row r="32" spans="1:3" s="13" customFormat="1" ht="21" customHeight="1">
      <c r="A32" s="204"/>
      <c r="B32" s="83"/>
      <c r="C32" s="226"/>
    </row>
    <row r="33" spans="1:3" s="13" customFormat="1" ht="21" customHeight="1">
      <c r="A33" s="204"/>
      <c r="B33" s="83"/>
      <c r="C33" s="226"/>
    </row>
    <row r="34" spans="1:3" s="13" customFormat="1" ht="21" customHeight="1">
      <c r="A34" s="204"/>
      <c r="B34" s="83"/>
      <c r="C34" s="226"/>
    </row>
    <row r="35" spans="1:3" s="13" customFormat="1" ht="21" customHeight="1">
      <c r="A35" s="204"/>
      <c r="B35" s="83"/>
      <c r="C35" s="226"/>
    </row>
    <row r="36" spans="1:3" s="13" customFormat="1" ht="21" customHeight="1">
      <c r="A36" s="204"/>
      <c r="B36" s="83"/>
      <c r="C36" s="226"/>
    </row>
    <row r="37" spans="1:3" s="13" customFormat="1" ht="14.25" customHeight="1">
      <c r="A37" s="204"/>
      <c r="B37" s="83"/>
      <c r="C37" s="226"/>
    </row>
    <row r="38" spans="1:3" s="13" customFormat="1" ht="21" customHeight="1" thickBot="1">
      <c r="A38" s="209" t="s">
        <v>88</v>
      </c>
      <c r="B38" s="210">
        <f>B6+B8+B26+B27+B30</f>
        <v>130543896221</v>
      </c>
      <c r="C38" s="227"/>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scale="88" r:id="rId1"/>
  <headerFooter alignWithMargins="0">
    <oddFooter>&amp;C&amp;"標楷體,標準" &amp;11 24</oddFooter>
  </headerFooter>
  <ignoredErrors>
    <ignoredError sqref="B8" formulaRange="1"/>
  </ignoredErrors>
</worksheet>
</file>

<file path=xl/worksheets/sheet17.xml><?xml version="1.0" encoding="utf-8"?>
<worksheet xmlns="http://schemas.openxmlformats.org/spreadsheetml/2006/main" xmlns:r="http://schemas.openxmlformats.org/officeDocument/2006/relationships">
  <sheetPr>
    <pageSetUpPr fitToPage="1"/>
  </sheetPr>
  <dimension ref="A1:C40"/>
  <sheetViews>
    <sheetView zoomScale="80" zoomScaleNormal="80" zoomScalePageLayoutView="0" workbookViewId="0" topLeftCell="A3">
      <pane xSplit="1" ySplit="3" topLeftCell="B6"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53.59765625" style="30" customWidth="1"/>
    <col min="2" max="2" width="14.796875" style="31" customWidth="1"/>
    <col min="3" max="3" width="13" style="30" customWidth="1"/>
    <col min="4" max="16384" width="8.8984375" style="30" customWidth="1"/>
  </cols>
  <sheetData>
    <row r="1" spans="1:3" ht="19.5" customHeight="1">
      <c r="A1" s="517" t="s">
        <v>15</v>
      </c>
      <c r="B1" s="517"/>
      <c r="C1" s="517"/>
    </row>
    <row r="2" spans="1:3" ht="19.5" customHeight="1">
      <c r="A2" s="518" t="s">
        <v>264</v>
      </c>
      <c r="B2" s="518"/>
      <c r="C2" s="518"/>
    </row>
    <row r="3" spans="1:3" ht="19.5" customHeight="1">
      <c r="A3" s="519" t="s">
        <v>639</v>
      </c>
      <c r="B3" s="519"/>
      <c r="C3" s="519"/>
    </row>
    <row r="4" spans="2:3" ht="19.5" customHeight="1" thickBot="1">
      <c r="B4" s="80"/>
      <c r="C4" s="79" t="s">
        <v>175</v>
      </c>
    </row>
    <row r="5" spans="1:3" s="43" customFormat="1" ht="21" customHeight="1">
      <c r="A5" s="201" t="s">
        <v>138</v>
      </c>
      <c r="B5" s="202" t="s">
        <v>139</v>
      </c>
      <c r="C5" s="203" t="s">
        <v>140</v>
      </c>
    </row>
    <row r="6" spans="1:3" s="43" customFormat="1" ht="21" customHeight="1" hidden="1">
      <c r="A6" s="204" t="s">
        <v>513</v>
      </c>
      <c r="B6" s="90">
        <f>B7</f>
        <v>0</v>
      </c>
      <c r="C6" s="206"/>
    </row>
    <row r="7" spans="1:3" s="43" customFormat="1" ht="21" customHeight="1" hidden="1">
      <c r="A7" s="204" t="s">
        <v>514</v>
      </c>
      <c r="B7" s="346"/>
      <c r="C7" s="206"/>
    </row>
    <row r="8" spans="1:3" s="43" customFormat="1" ht="21" customHeight="1">
      <c r="A8" s="204" t="s">
        <v>285</v>
      </c>
      <c r="B8" s="90">
        <f>B9</f>
        <v>123509682921</v>
      </c>
      <c r="C8" s="207"/>
    </row>
    <row r="9" spans="1:3" s="43" customFormat="1" ht="21" customHeight="1">
      <c r="A9" s="204" t="s">
        <v>265</v>
      </c>
      <c r="B9" s="90">
        <v>123509682921</v>
      </c>
      <c r="C9" s="207"/>
    </row>
    <row r="10" spans="1:3" s="43" customFormat="1" ht="21" customHeight="1">
      <c r="A10" s="204" t="s">
        <v>266</v>
      </c>
      <c r="B10" s="90">
        <f>B11</f>
        <v>28586823263</v>
      </c>
      <c r="C10" s="207"/>
    </row>
    <row r="11" spans="1:3" s="43" customFormat="1" ht="21" customHeight="1">
      <c r="A11" s="204" t="s">
        <v>435</v>
      </c>
      <c r="B11" s="90">
        <v>28586823263</v>
      </c>
      <c r="C11" s="207"/>
    </row>
    <row r="12" spans="1:3" s="43" customFormat="1" ht="21" customHeight="1">
      <c r="A12" s="204" t="s">
        <v>267</v>
      </c>
      <c r="B12" s="90">
        <f>B13+B14</f>
        <v>71694795737</v>
      </c>
      <c r="C12" s="207"/>
    </row>
    <row r="13" spans="1:3" s="43" customFormat="1" ht="21" customHeight="1">
      <c r="A13" s="204" t="s">
        <v>436</v>
      </c>
      <c r="B13" s="90">
        <v>536054274</v>
      </c>
      <c r="C13" s="207"/>
    </row>
    <row r="14" spans="1:3" s="43" customFormat="1" ht="21" customHeight="1">
      <c r="A14" s="204" t="s">
        <v>268</v>
      </c>
      <c r="B14" s="83">
        <v>71158741463</v>
      </c>
      <c r="C14" s="207"/>
    </row>
    <row r="15" spans="1:3" s="43" customFormat="1" ht="21" customHeight="1">
      <c r="A15" s="204" t="s">
        <v>269</v>
      </c>
      <c r="B15" s="83">
        <f>B16</f>
        <v>17619920020</v>
      </c>
      <c r="C15" s="207"/>
    </row>
    <row r="16" spans="1:3" s="43" customFormat="1" ht="21" customHeight="1">
      <c r="A16" s="204" t="s">
        <v>270</v>
      </c>
      <c r="B16" s="83">
        <v>17619920020</v>
      </c>
      <c r="C16" s="207"/>
    </row>
    <row r="17" spans="1:3" s="43" customFormat="1" ht="21" customHeight="1" hidden="1">
      <c r="A17" s="204" t="s">
        <v>271</v>
      </c>
      <c r="B17" s="83">
        <f>B18</f>
        <v>0</v>
      </c>
      <c r="C17" s="207"/>
    </row>
    <row r="18" spans="1:3" s="43" customFormat="1" ht="21" customHeight="1" hidden="1">
      <c r="A18" s="204" t="s">
        <v>272</v>
      </c>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21" customHeight="1">
      <c r="A33" s="204"/>
      <c r="B33" s="83"/>
      <c r="C33" s="207"/>
    </row>
    <row r="34" spans="1:3" s="43" customFormat="1" ht="21" customHeight="1">
      <c r="A34" s="204"/>
      <c r="B34" s="83"/>
      <c r="C34" s="207"/>
    </row>
    <row r="35" spans="1:3" s="43" customFormat="1" ht="21" customHeight="1">
      <c r="A35" s="204"/>
      <c r="B35" s="83"/>
      <c r="C35" s="207"/>
    </row>
    <row r="36" spans="1:3" s="43" customFormat="1" ht="21" customHeight="1">
      <c r="A36" s="204"/>
      <c r="B36" s="83"/>
      <c r="C36" s="207"/>
    </row>
    <row r="37" spans="1:3" s="43" customFormat="1" ht="21" customHeight="1">
      <c r="A37" s="204"/>
      <c r="B37" s="83"/>
      <c r="C37" s="207"/>
    </row>
    <row r="38" spans="1:3" s="43" customFormat="1" ht="21" customHeight="1">
      <c r="A38" s="204"/>
      <c r="B38" s="83"/>
      <c r="C38" s="207"/>
    </row>
    <row r="39" spans="1:3" s="43" customFormat="1" ht="21" customHeight="1">
      <c r="A39" s="204"/>
      <c r="B39" s="83"/>
      <c r="C39" s="207"/>
    </row>
    <row r="40" spans="1:3" s="43" customFormat="1" ht="21" customHeight="1" thickBot="1">
      <c r="A40" s="209" t="s">
        <v>141</v>
      </c>
      <c r="B40" s="210">
        <f>B6+B8+B10+B12+B15+B17</f>
        <v>241411221941</v>
      </c>
      <c r="C40"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scale="89" r:id="rId1"/>
  <headerFooter alignWithMargins="0">
    <oddFooter>&amp;C&amp;"標楷體,標準"25</oddFooter>
  </headerFooter>
</worksheet>
</file>

<file path=xl/worksheets/sheet18.xml><?xml version="1.0" encoding="utf-8"?>
<worksheet xmlns="http://schemas.openxmlformats.org/spreadsheetml/2006/main" xmlns:r="http://schemas.openxmlformats.org/officeDocument/2006/relationships">
  <dimension ref="A1:C42"/>
  <sheetViews>
    <sheetView zoomScale="80" zoomScaleNormal="80" zoomScalePageLayoutView="0" workbookViewId="0" topLeftCell="A1">
      <selection activeCell="A34" sqref="A34"/>
    </sheetView>
  </sheetViews>
  <sheetFormatPr defaultColWidth="8.796875" defaultRowHeight="15"/>
  <cols>
    <col min="1" max="1" width="56.09765625" style="30" customWidth="1"/>
    <col min="2" max="2" width="15.19921875" style="31" customWidth="1"/>
    <col min="3" max="3" width="12.59765625" style="30" customWidth="1"/>
    <col min="4" max="16384" width="8.8984375" style="30" customWidth="1"/>
  </cols>
  <sheetData>
    <row r="1" spans="1:3" s="44" customFormat="1" ht="19.5" customHeight="1">
      <c r="A1" s="517" t="s">
        <v>15</v>
      </c>
      <c r="B1" s="517"/>
      <c r="C1" s="517"/>
    </row>
    <row r="2" spans="1:3" s="44" customFormat="1" ht="19.5" customHeight="1">
      <c r="A2" s="518" t="s">
        <v>273</v>
      </c>
      <c r="B2" s="518"/>
      <c r="C2" s="518"/>
    </row>
    <row r="3" spans="1:3" s="44" customFormat="1" ht="19.5" customHeight="1">
      <c r="A3" s="519" t="s">
        <v>639</v>
      </c>
      <c r="B3" s="519"/>
      <c r="C3" s="519"/>
    </row>
    <row r="4" spans="2:3" s="44" customFormat="1" ht="19.5" customHeight="1" thickBot="1">
      <c r="B4" s="45"/>
      <c r="C4" s="79" t="s">
        <v>175</v>
      </c>
    </row>
    <row r="5" spans="1:3" s="43" customFormat="1" ht="21" customHeight="1">
      <c r="A5" s="201" t="s">
        <v>138</v>
      </c>
      <c r="B5" s="202" t="s">
        <v>139</v>
      </c>
      <c r="C5" s="203" t="s">
        <v>142</v>
      </c>
    </row>
    <row r="6" spans="1:3" s="43" customFormat="1" ht="21" customHeight="1" hidden="1">
      <c r="A6" s="233" t="s">
        <v>515</v>
      </c>
      <c r="B6" s="91">
        <f>B7</f>
        <v>0</v>
      </c>
      <c r="C6" s="206"/>
    </row>
    <row r="7" spans="1:3" s="43" customFormat="1" ht="21" customHeight="1" hidden="1">
      <c r="A7" s="233" t="s">
        <v>516</v>
      </c>
      <c r="B7" s="347"/>
      <c r="C7" s="206"/>
    </row>
    <row r="8" spans="1:3" s="43" customFormat="1" ht="21" customHeight="1">
      <c r="A8" s="233" t="s">
        <v>274</v>
      </c>
      <c r="B8" s="91">
        <f>B9</f>
        <v>46545846664</v>
      </c>
      <c r="C8" s="207"/>
    </row>
    <row r="9" spans="1:3" s="43" customFormat="1" ht="21" customHeight="1">
      <c r="A9" s="233" t="s">
        <v>275</v>
      </c>
      <c r="B9" s="91">
        <v>46545846664</v>
      </c>
      <c r="C9" s="207"/>
    </row>
    <row r="10" spans="1:3" s="43" customFormat="1" ht="21" customHeight="1">
      <c r="A10" s="233" t="s">
        <v>276</v>
      </c>
      <c r="B10" s="91">
        <f>B11</f>
        <v>4919201057</v>
      </c>
      <c r="C10" s="207"/>
    </row>
    <row r="11" spans="1:3" s="43" customFormat="1" ht="21" customHeight="1">
      <c r="A11" s="233" t="s">
        <v>437</v>
      </c>
      <c r="B11" s="91">
        <v>4919201057</v>
      </c>
      <c r="C11" s="207"/>
    </row>
    <row r="12" spans="1:3" s="43" customFormat="1" ht="21" customHeight="1">
      <c r="A12" s="233" t="s">
        <v>277</v>
      </c>
      <c r="B12" s="91">
        <f>B13+B14</f>
        <v>16464411002</v>
      </c>
      <c r="C12" s="207"/>
    </row>
    <row r="13" spans="1:3" s="43" customFormat="1" ht="21" customHeight="1">
      <c r="A13" s="233" t="s">
        <v>278</v>
      </c>
      <c r="B13" s="91">
        <v>388155726</v>
      </c>
      <c r="C13" s="207"/>
    </row>
    <row r="14" spans="1:3" s="43" customFormat="1" ht="21" customHeight="1">
      <c r="A14" s="233" t="s">
        <v>279</v>
      </c>
      <c r="B14" s="83">
        <v>16076255276</v>
      </c>
      <c r="C14" s="207"/>
    </row>
    <row r="15" spans="1:3" s="43" customFormat="1" ht="21" customHeight="1">
      <c r="A15" s="204" t="s">
        <v>280</v>
      </c>
      <c r="B15" s="83">
        <f>B16</f>
        <v>4431960144</v>
      </c>
      <c r="C15" s="207"/>
    </row>
    <row r="16" spans="1:3" s="43" customFormat="1" ht="21" customHeight="1">
      <c r="A16" s="204" t="s">
        <v>281</v>
      </c>
      <c r="B16" s="83">
        <v>4431960144</v>
      </c>
      <c r="C16" s="207"/>
    </row>
    <row r="17" spans="1:3" s="43" customFormat="1" ht="21" customHeight="1">
      <c r="A17" s="204" t="s">
        <v>282</v>
      </c>
      <c r="B17" s="83">
        <f>B18</f>
        <v>693997268</v>
      </c>
      <c r="C17" s="207"/>
    </row>
    <row r="18" spans="1:3" s="43" customFormat="1" ht="21" customHeight="1">
      <c r="A18" s="204" t="s">
        <v>438</v>
      </c>
      <c r="B18" s="83">
        <v>693997268</v>
      </c>
      <c r="C18" s="207"/>
    </row>
    <row r="19" spans="1:3" s="43" customFormat="1" ht="21" customHeight="1" hidden="1">
      <c r="A19" s="204" t="s">
        <v>283</v>
      </c>
      <c r="B19" s="83">
        <f>B20</f>
        <v>0</v>
      </c>
      <c r="C19" s="207"/>
    </row>
    <row r="20" spans="1:3" s="43" customFormat="1" ht="21" customHeight="1" hidden="1">
      <c r="A20" s="204" t="s">
        <v>284</v>
      </c>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21" customHeight="1">
      <c r="A33" s="204"/>
      <c r="B33" s="83"/>
      <c r="C33" s="207"/>
    </row>
    <row r="34" spans="1:3" s="43" customFormat="1" ht="21" customHeight="1">
      <c r="A34" s="204"/>
      <c r="B34" s="83"/>
      <c r="C34" s="207"/>
    </row>
    <row r="35" spans="1:3" s="43" customFormat="1" ht="21" customHeight="1">
      <c r="A35" s="204"/>
      <c r="B35" s="83"/>
      <c r="C35" s="207"/>
    </row>
    <row r="36" spans="1:3" s="43" customFormat="1" ht="21" customHeight="1">
      <c r="A36" s="204"/>
      <c r="B36" s="83"/>
      <c r="C36" s="207"/>
    </row>
    <row r="37" spans="1:3" s="43" customFormat="1" ht="21" customHeight="1">
      <c r="A37" s="204"/>
      <c r="B37" s="83"/>
      <c r="C37" s="207"/>
    </row>
    <row r="38" spans="1:3" s="43" customFormat="1" ht="21" customHeight="1">
      <c r="A38" s="204"/>
      <c r="B38" s="83"/>
      <c r="C38" s="207"/>
    </row>
    <row r="39" spans="1:3" s="43" customFormat="1" ht="21" customHeight="1">
      <c r="A39" s="204"/>
      <c r="B39" s="83"/>
      <c r="C39" s="207"/>
    </row>
    <row r="40" spans="1:3" s="43" customFormat="1" ht="21" customHeight="1">
      <c r="A40" s="204"/>
      <c r="B40" s="83"/>
      <c r="C40" s="207"/>
    </row>
    <row r="41" spans="1:3" s="43" customFormat="1" ht="21" customHeight="1">
      <c r="A41" s="204"/>
      <c r="B41" s="83"/>
      <c r="C41" s="207"/>
    </row>
    <row r="42" spans="1:3" s="43" customFormat="1" ht="21" customHeight="1" thickBot="1">
      <c r="A42" s="209" t="s">
        <v>141</v>
      </c>
      <c r="B42" s="210">
        <f>B6+B8+B10+B12+B15+B17+B19</f>
        <v>73055416135</v>
      </c>
      <c r="C42"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horizontalDpi="600" verticalDpi="600" orientation="portrait" paperSize="9" scale="85" r:id="rId1"/>
  <headerFooter alignWithMargins="0">
    <oddFooter>&amp;C&amp;"標楷體,標準"26</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C32"/>
  <sheetViews>
    <sheetView zoomScale="80" zoomScaleNormal="80"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41.796875" style="30" customWidth="1"/>
    <col min="2" max="2" width="15" style="31" customWidth="1"/>
    <col min="3" max="3" width="14.796875" style="30" customWidth="1"/>
    <col min="4" max="16384" width="8.8984375" style="30" customWidth="1"/>
  </cols>
  <sheetData>
    <row r="1" spans="1:3" ht="19.5" customHeight="1">
      <c r="A1" s="517" t="s">
        <v>15</v>
      </c>
      <c r="B1" s="517"/>
      <c r="C1" s="517"/>
    </row>
    <row r="2" spans="1:3" ht="19.5" customHeight="1">
      <c r="A2" s="518" t="s">
        <v>292</v>
      </c>
      <c r="B2" s="518"/>
      <c r="C2" s="518"/>
    </row>
    <row r="3" spans="1:3" ht="19.5" customHeight="1">
      <c r="A3" s="519" t="s">
        <v>639</v>
      </c>
      <c r="B3" s="519"/>
      <c r="C3" s="519"/>
    </row>
    <row r="4" ht="19.5" customHeight="1" thickBot="1">
      <c r="C4" s="79" t="s">
        <v>175</v>
      </c>
    </row>
    <row r="5" spans="1:3" s="43" customFormat="1" ht="21" customHeight="1">
      <c r="A5" s="201" t="s">
        <v>138</v>
      </c>
      <c r="B5" s="202" t="s">
        <v>139</v>
      </c>
      <c r="C5" s="203" t="s">
        <v>143</v>
      </c>
    </row>
    <row r="6" spans="1:3" s="43" customFormat="1" ht="21" customHeight="1">
      <c r="A6" s="224" t="s">
        <v>144</v>
      </c>
      <c r="B6" s="82">
        <f>B7+B8</f>
        <v>19738450808</v>
      </c>
      <c r="C6" s="232"/>
    </row>
    <row r="7" spans="1:3" s="43" customFormat="1" ht="21" customHeight="1">
      <c r="A7" s="204" t="s">
        <v>145</v>
      </c>
      <c r="B7" s="83">
        <v>16995343857</v>
      </c>
      <c r="C7" s="207"/>
    </row>
    <row r="8" spans="1:3" s="43" customFormat="1" ht="21" customHeight="1">
      <c r="A8" s="204" t="s">
        <v>182</v>
      </c>
      <c r="B8" s="83">
        <v>2743106951</v>
      </c>
      <c r="C8" s="207"/>
    </row>
    <row r="9" spans="1:3" s="43" customFormat="1" ht="21" customHeight="1">
      <c r="A9" s="204" t="s">
        <v>146</v>
      </c>
      <c r="B9" s="83">
        <f>B10</f>
        <v>37119664565</v>
      </c>
      <c r="C9" s="207"/>
    </row>
    <row r="10" spans="1:3" s="43" customFormat="1" ht="21" customHeight="1">
      <c r="A10" s="204" t="s">
        <v>147</v>
      </c>
      <c r="B10" s="83">
        <v>37119664565</v>
      </c>
      <c r="C10" s="207"/>
    </row>
    <row r="11" spans="1:3" s="43" customFormat="1" ht="21" customHeight="1">
      <c r="A11" s="204" t="s">
        <v>721</v>
      </c>
      <c r="B11" s="83">
        <f>B12</f>
        <v>11482336</v>
      </c>
      <c r="C11" s="207"/>
    </row>
    <row r="12" spans="1:3" s="43" customFormat="1" ht="21" customHeight="1">
      <c r="A12" s="204" t="s">
        <v>147</v>
      </c>
      <c r="B12" s="83">
        <v>11482336</v>
      </c>
      <c r="C12" s="207"/>
    </row>
    <row r="13" spans="1:3" s="43" customFormat="1" ht="21" customHeight="1">
      <c r="A13" s="204"/>
      <c r="B13" s="83"/>
      <c r="C13" s="207"/>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thickBot="1">
      <c r="A32" s="209" t="s">
        <v>141</v>
      </c>
      <c r="B32" s="210">
        <f>B6+B9+B11</f>
        <v>56869597709</v>
      </c>
      <c r="C32"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r:id="rId1"/>
  <headerFooter alignWithMargins="0">
    <oddFooter>&amp;C&amp;"標楷體,標準"&amp;11 27</oddFooter>
  </headerFooter>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I37"/>
  <sheetViews>
    <sheetView zoomScale="75" zoomScaleNormal="75" zoomScalePageLayoutView="0" workbookViewId="0" topLeftCell="A3">
      <pane xSplit="1" ySplit="4" topLeftCell="B28" activePane="bottomRight" state="frozen"/>
      <selection pane="topLeft" activeCell="A3" sqref="A3"/>
      <selection pane="topRight" activeCell="B3" sqref="B3"/>
      <selection pane="bottomLeft" activeCell="A7" sqref="A7"/>
      <selection pane="bottomRight" activeCell="I33" sqref="I33"/>
    </sheetView>
  </sheetViews>
  <sheetFormatPr defaultColWidth="9.796875" defaultRowHeight="15"/>
  <cols>
    <col min="1" max="1" width="36.59765625" style="124" customWidth="1"/>
    <col min="2" max="2" width="18.19921875" style="124" customWidth="1"/>
    <col min="3" max="3" width="10.3984375" style="124" bestFit="1" customWidth="1"/>
    <col min="4" max="4" width="18.09765625" style="124" customWidth="1"/>
    <col min="5" max="5" width="8.8984375" style="124" customWidth="1"/>
    <col min="6" max="6" width="17.19921875" style="124" customWidth="1"/>
    <col min="7" max="7" width="8.09765625" style="124" customWidth="1"/>
    <col min="8" max="8" width="18.19921875" style="124" customWidth="1"/>
    <col min="9" max="9" width="8.19921875" style="124" customWidth="1"/>
    <col min="10" max="16384" width="9.796875" style="124" customWidth="1"/>
  </cols>
  <sheetData>
    <row r="1" spans="1:9" s="123" customFormat="1" ht="62.25" customHeight="1">
      <c r="A1" s="412" t="s">
        <v>414</v>
      </c>
      <c r="B1" s="413"/>
      <c r="C1" s="413"/>
      <c r="D1" s="413"/>
      <c r="E1" s="413"/>
      <c r="F1" s="413"/>
      <c r="G1" s="413"/>
      <c r="H1" s="413"/>
      <c r="I1" s="414"/>
    </row>
    <row r="2" spans="1:9" s="123" customFormat="1" ht="29.25" customHeight="1">
      <c r="A2" s="415" t="s">
        <v>415</v>
      </c>
      <c r="B2" s="416"/>
      <c r="C2" s="416"/>
      <c r="D2" s="416"/>
      <c r="E2" s="416"/>
      <c r="F2" s="416"/>
      <c r="G2" s="416"/>
      <c r="H2" s="416"/>
      <c r="I2" s="414"/>
    </row>
    <row r="3" spans="1:9" s="123" customFormat="1" ht="30" customHeight="1">
      <c r="A3" s="417" t="s">
        <v>636</v>
      </c>
      <c r="B3" s="418"/>
      <c r="C3" s="418"/>
      <c r="D3" s="418"/>
      <c r="E3" s="418"/>
      <c r="F3" s="418"/>
      <c r="G3" s="418"/>
      <c r="H3" s="418"/>
      <c r="I3" s="419"/>
    </row>
    <row r="4" spans="8:9" s="123" customFormat="1" ht="30" customHeight="1" thickBot="1">
      <c r="H4" s="421" t="s">
        <v>13</v>
      </c>
      <c r="I4" s="400"/>
    </row>
    <row r="5" spans="1:9" ht="60" customHeight="1">
      <c r="A5" s="407" t="s">
        <v>125</v>
      </c>
      <c r="B5" s="409" t="s">
        <v>186</v>
      </c>
      <c r="C5" s="420"/>
      <c r="D5" s="409" t="s">
        <v>55</v>
      </c>
      <c r="E5" s="420"/>
      <c r="F5" s="409" t="s">
        <v>10</v>
      </c>
      <c r="G5" s="410"/>
      <c r="H5" s="409" t="s">
        <v>60</v>
      </c>
      <c r="I5" s="411"/>
    </row>
    <row r="6" spans="1:9" ht="60" customHeight="1">
      <c r="A6" s="408"/>
      <c r="B6" s="380" t="s">
        <v>61</v>
      </c>
      <c r="C6" s="381" t="s">
        <v>126</v>
      </c>
      <c r="D6" s="380" t="s">
        <v>54</v>
      </c>
      <c r="E6" s="382" t="s">
        <v>126</v>
      </c>
      <c r="F6" s="380" t="s">
        <v>56</v>
      </c>
      <c r="G6" s="383" t="s">
        <v>126</v>
      </c>
      <c r="H6" s="383" t="s">
        <v>58</v>
      </c>
      <c r="I6" s="384" t="s">
        <v>126</v>
      </c>
    </row>
    <row r="7" spans="1:9" s="125" customFormat="1" ht="42" customHeight="1">
      <c r="A7" s="364" t="s">
        <v>73</v>
      </c>
      <c r="B7" s="367">
        <f>B8+B11</f>
        <v>109439130000</v>
      </c>
      <c r="C7" s="368">
        <v>100</v>
      </c>
      <c r="D7" s="367">
        <f>D8+D11</f>
        <v>184234422125</v>
      </c>
      <c r="E7" s="369">
        <v>100</v>
      </c>
      <c r="F7" s="367">
        <f>F8+F11</f>
        <v>74795292125</v>
      </c>
      <c r="G7" s="368">
        <f aca="true" t="shared" si="0" ref="G7:G19">ROUND(IF(F7=0,0,+F7/B7*100),2)</f>
        <v>68.34</v>
      </c>
      <c r="H7" s="367">
        <f>H8+H11</f>
        <v>272442076060</v>
      </c>
      <c r="I7" s="370">
        <v>100</v>
      </c>
    </row>
    <row r="8" spans="1:9" s="125" customFormat="1" ht="42" customHeight="1">
      <c r="A8" s="365" t="s">
        <v>447</v>
      </c>
      <c r="B8" s="371">
        <f>B9+B10</f>
        <v>104121205000</v>
      </c>
      <c r="C8" s="372">
        <f>ROUND(IF(B8=0,0,B8/$B$7*100),2)</f>
        <v>95.14</v>
      </c>
      <c r="D8" s="371">
        <f>'收支表'!D23</f>
        <v>178800124007</v>
      </c>
      <c r="E8" s="373">
        <f aca="true" t="shared" si="1" ref="E8:E19">ROUND(IF(D8=0,0,D8/$D$7*100),2)</f>
        <v>97.05</v>
      </c>
      <c r="F8" s="371">
        <f>D8-B8</f>
        <v>74678919007</v>
      </c>
      <c r="G8" s="372">
        <f t="shared" si="0"/>
        <v>71.72</v>
      </c>
      <c r="H8" s="371">
        <f>H9+H10</f>
        <v>267792630258</v>
      </c>
      <c r="I8" s="374">
        <f>ROUND(IF(H8=0,0,H8/$H$7*100),2)</f>
        <v>98.29</v>
      </c>
    </row>
    <row r="9" spans="1:9" s="125" customFormat="1" ht="42" customHeight="1">
      <c r="A9" s="365" t="s">
        <v>448</v>
      </c>
      <c r="B9" s="371">
        <v>103374658000</v>
      </c>
      <c r="C9" s="372">
        <f>ROUND(IF(B9=0,0,B9/$B$7*100),2)</f>
        <v>94.46</v>
      </c>
      <c r="D9" s="371">
        <v>178177267811</v>
      </c>
      <c r="E9" s="373">
        <f t="shared" si="1"/>
        <v>96.71</v>
      </c>
      <c r="F9" s="371">
        <f aca="true" t="shared" si="2" ref="F9:F19">D9-B9</f>
        <v>74802609811</v>
      </c>
      <c r="G9" s="372">
        <f t="shared" si="0"/>
        <v>72.36</v>
      </c>
      <c r="H9" s="371">
        <v>267007170930</v>
      </c>
      <c r="I9" s="374">
        <f>ROUND(IF(H9=0,0,H9/$H$7*100),2)</f>
        <v>98.01</v>
      </c>
    </row>
    <row r="10" spans="1:9" s="125" customFormat="1" ht="42" customHeight="1">
      <c r="A10" s="365" t="s">
        <v>262</v>
      </c>
      <c r="B10" s="371">
        <v>746547000</v>
      </c>
      <c r="C10" s="372">
        <f>ROUND(IF(B10=0,0,B10/$B$7*100),2)</f>
        <v>0.68</v>
      </c>
      <c r="D10" s="371">
        <v>622856196</v>
      </c>
      <c r="E10" s="373">
        <f t="shared" si="1"/>
        <v>0.34</v>
      </c>
      <c r="F10" s="371">
        <f t="shared" si="2"/>
        <v>-123690804</v>
      </c>
      <c r="G10" s="372">
        <f t="shared" si="0"/>
        <v>-16.57</v>
      </c>
      <c r="H10" s="371">
        <v>785459328</v>
      </c>
      <c r="I10" s="374">
        <f>ROUND(IF(H10=0,0,H10/$H$7*100),2)</f>
        <v>0.29</v>
      </c>
    </row>
    <row r="11" spans="1:9" s="125" customFormat="1" ht="42" customHeight="1">
      <c r="A11" s="365" t="s">
        <v>256</v>
      </c>
      <c r="B11" s="371">
        <f>B12</f>
        <v>5317925000</v>
      </c>
      <c r="C11" s="372">
        <f>ROUND(IF(B11=0,0,B11/$B$7*100),2)</f>
        <v>4.86</v>
      </c>
      <c r="D11" s="371">
        <f>D12</f>
        <v>5434298118</v>
      </c>
      <c r="E11" s="373">
        <f t="shared" si="1"/>
        <v>2.95</v>
      </c>
      <c r="F11" s="371">
        <f t="shared" si="2"/>
        <v>116373118</v>
      </c>
      <c r="G11" s="372">
        <f t="shared" si="0"/>
        <v>2.19</v>
      </c>
      <c r="H11" s="371">
        <f>H12</f>
        <v>4649445802</v>
      </c>
      <c r="I11" s="374">
        <f>ROUND(IF(H11=0,0,H11/$H$7*100),2)</f>
        <v>1.71</v>
      </c>
    </row>
    <row r="12" spans="1:9" s="125" customFormat="1" ht="42" customHeight="1">
      <c r="A12" s="365" t="s">
        <v>227</v>
      </c>
      <c r="B12" s="371">
        <v>5317925000</v>
      </c>
      <c r="C12" s="372">
        <f>ROUND(IF(B12=0,0,B12/$B$7*100),2)</f>
        <v>4.86</v>
      </c>
      <c r="D12" s="371">
        <f>H19</f>
        <v>5434298118</v>
      </c>
      <c r="E12" s="373">
        <f t="shared" si="1"/>
        <v>2.95</v>
      </c>
      <c r="F12" s="371">
        <f t="shared" si="2"/>
        <v>116373118</v>
      </c>
      <c r="G12" s="372">
        <f t="shared" si="0"/>
        <v>2.19</v>
      </c>
      <c r="H12" s="371">
        <v>4649445802</v>
      </c>
      <c r="I12" s="374">
        <f>ROUND(IF(H12=0,0,H12/$H$7*100),2)</f>
        <v>1.71</v>
      </c>
    </row>
    <row r="13" spans="1:9" s="125" customFormat="1" ht="42" customHeight="1">
      <c r="A13" s="366" t="s">
        <v>257</v>
      </c>
      <c r="B13" s="371"/>
      <c r="C13" s="372"/>
      <c r="D13" s="371"/>
      <c r="E13" s="373"/>
      <c r="F13" s="371"/>
      <c r="G13" s="372"/>
      <c r="H13" s="371"/>
      <c r="I13" s="374"/>
    </row>
    <row r="14" spans="1:9" s="125" customFormat="1" ht="43.5" customHeight="1">
      <c r="A14" s="365" t="s">
        <v>74</v>
      </c>
      <c r="B14" s="371">
        <f>B15</f>
        <v>103374658000</v>
      </c>
      <c r="C14" s="372">
        <f aca="true" t="shared" si="3" ref="C14:C19">ROUND(IF(B14=0,0,B14/$B$7*100),2)</f>
        <v>94.46</v>
      </c>
      <c r="D14" s="371">
        <f>D15</f>
        <v>178233115320</v>
      </c>
      <c r="E14" s="373">
        <f t="shared" si="1"/>
        <v>96.74</v>
      </c>
      <c r="F14" s="371">
        <f t="shared" si="2"/>
        <v>74858457320</v>
      </c>
      <c r="G14" s="372">
        <f t="shared" si="0"/>
        <v>72.41</v>
      </c>
      <c r="H14" s="371">
        <f>H15</f>
        <v>267007777942</v>
      </c>
      <c r="I14" s="374">
        <f aca="true" t="shared" si="4" ref="I14:I19">ROUND(IF(H14=0,0,H14/$H$7*100),2)</f>
        <v>98.01</v>
      </c>
    </row>
    <row r="15" spans="1:9" s="125" customFormat="1" ht="43.5" customHeight="1">
      <c r="A15" s="365" t="s">
        <v>176</v>
      </c>
      <c r="B15" s="371">
        <f>B16+B17</f>
        <v>103374658000</v>
      </c>
      <c r="C15" s="372">
        <f t="shared" si="3"/>
        <v>94.46</v>
      </c>
      <c r="D15" s="371">
        <f>D16+D17</f>
        <v>178233115320</v>
      </c>
      <c r="E15" s="373">
        <f t="shared" si="1"/>
        <v>96.74</v>
      </c>
      <c r="F15" s="371">
        <f t="shared" si="2"/>
        <v>74858457320</v>
      </c>
      <c r="G15" s="372">
        <f t="shared" si="0"/>
        <v>72.41</v>
      </c>
      <c r="H15" s="371">
        <v>267007777942</v>
      </c>
      <c r="I15" s="374">
        <f t="shared" si="4"/>
        <v>98.01</v>
      </c>
    </row>
    <row r="16" spans="1:9" s="125" customFormat="1" ht="43.5" customHeight="1">
      <c r="A16" s="365" t="s">
        <v>802</v>
      </c>
      <c r="B16" s="375">
        <f>B9</f>
        <v>103374658000</v>
      </c>
      <c r="C16" s="372">
        <f t="shared" si="3"/>
        <v>94.46</v>
      </c>
      <c r="D16" s="371">
        <f>D9</f>
        <v>178177267811</v>
      </c>
      <c r="E16" s="373">
        <f t="shared" si="1"/>
        <v>96.71</v>
      </c>
      <c r="F16" s="371">
        <f t="shared" si="2"/>
        <v>74802609811</v>
      </c>
      <c r="G16" s="372">
        <f t="shared" si="0"/>
        <v>72.36</v>
      </c>
      <c r="H16" s="371">
        <v>267007170930</v>
      </c>
      <c r="I16" s="374">
        <f t="shared" si="4"/>
        <v>98.01</v>
      </c>
    </row>
    <row r="17" spans="1:9" s="125" customFormat="1" ht="43.5" customHeight="1">
      <c r="A17" s="365" t="s">
        <v>75</v>
      </c>
      <c r="B17" s="371"/>
      <c r="C17" s="372"/>
      <c r="D17" s="371">
        <v>55847509</v>
      </c>
      <c r="E17" s="373">
        <f t="shared" si="1"/>
        <v>0.03</v>
      </c>
      <c r="F17" s="371">
        <f t="shared" si="2"/>
        <v>55847509</v>
      </c>
      <c r="G17" s="372"/>
      <c r="H17" s="371">
        <v>607012</v>
      </c>
      <c r="I17" s="374">
        <f t="shared" si="4"/>
        <v>0</v>
      </c>
    </row>
    <row r="18" spans="1:9" s="125" customFormat="1" ht="43.5" customHeight="1">
      <c r="A18" s="365" t="s">
        <v>76</v>
      </c>
      <c r="B18" s="371">
        <f>B19</f>
        <v>6064472000</v>
      </c>
      <c r="C18" s="372">
        <f t="shared" si="3"/>
        <v>5.54</v>
      </c>
      <c r="D18" s="371">
        <f>D19</f>
        <v>6001306805</v>
      </c>
      <c r="E18" s="373">
        <f t="shared" si="1"/>
        <v>3.26</v>
      </c>
      <c r="F18" s="371">
        <f t="shared" si="2"/>
        <v>-63165195</v>
      </c>
      <c r="G18" s="372">
        <f t="shared" si="0"/>
        <v>-1.04</v>
      </c>
      <c r="H18" s="371">
        <f>H19</f>
        <v>5434298118</v>
      </c>
      <c r="I18" s="374">
        <f t="shared" si="4"/>
        <v>1.99</v>
      </c>
    </row>
    <row r="19" spans="1:9" s="125" customFormat="1" ht="43.5" customHeight="1">
      <c r="A19" s="365" t="s">
        <v>803</v>
      </c>
      <c r="B19" s="371">
        <v>6064472000</v>
      </c>
      <c r="C19" s="372">
        <f t="shared" si="3"/>
        <v>5.54</v>
      </c>
      <c r="D19" s="376">
        <f>D10+D12-D17</f>
        <v>6001306805</v>
      </c>
      <c r="E19" s="373">
        <f t="shared" si="1"/>
        <v>3.26</v>
      </c>
      <c r="F19" s="371">
        <f t="shared" si="2"/>
        <v>-63165195</v>
      </c>
      <c r="G19" s="372">
        <f t="shared" si="0"/>
        <v>-1.04</v>
      </c>
      <c r="H19" s="376">
        <f>H10+H12-H17</f>
        <v>5434298118</v>
      </c>
      <c r="I19" s="374">
        <f t="shared" si="4"/>
        <v>1.99</v>
      </c>
    </row>
    <row r="20" spans="1:9" s="125" customFormat="1" ht="39.75" customHeight="1">
      <c r="A20" s="365" t="s">
        <v>249</v>
      </c>
      <c r="B20" s="376"/>
      <c r="C20" s="377"/>
      <c r="D20" s="376"/>
      <c r="E20" s="373"/>
      <c r="F20" s="371"/>
      <c r="G20" s="372"/>
      <c r="H20" s="376"/>
      <c r="I20" s="374"/>
    </row>
    <row r="21" spans="1:9" s="125" customFormat="1" ht="39.75" customHeight="1">
      <c r="A21" s="365" t="s">
        <v>250</v>
      </c>
      <c r="B21" s="376"/>
      <c r="C21" s="377"/>
      <c r="D21" s="376"/>
      <c r="E21" s="373"/>
      <c r="F21" s="371"/>
      <c r="G21" s="378"/>
      <c r="H21" s="376"/>
      <c r="I21" s="374"/>
    </row>
    <row r="22" spans="1:9" s="125" customFormat="1" ht="39.75" customHeight="1">
      <c r="A22" s="365" t="s">
        <v>449</v>
      </c>
      <c r="B22" s="376"/>
      <c r="C22" s="377"/>
      <c r="D22" s="376"/>
      <c r="E22" s="373"/>
      <c r="F22" s="371"/>
      <c r="G22" s="378"/>
      <c r="H22" s="376"/>
      <c r="I22" s="374"/>
    </row>
    <row r="23" spans="1:9" s="125" customFormat="1" ht="39.75" customHeight="1">
      <c r="A23" s="365" t="s">
        <v>251</v>
      </c>
      <c r="B23" s="376"/>
      <c r="C23" s="377"/>
      <c r="D23" s="376"/>
      <c r="E23" s="373"/>
      <c r="F23" s="371"/>
      <c r="G23" s="378"/>
      <c r="H23" s="376"/>
      <c r="I23" s="374"/>
    </row>
    <row r="24" spans="1:9" s="125" customFormat="1" ht="39.75" customHeight="1">
      <c r="A24" s="366" t="s">
        <v>257</v>
      </c>
      <c r="B24" s="376"/>
      <c r="C24" s="377"/>
      <c r="D24" s="376"/>
      <c r="E24" s="373"/>
      <c r="F24" s="371"/>
      <c r="G24" s="378"/>
      <c r="H24" s="376"/>
      <c r="I24" s="374"/>
    </row>
    <row r="25" spans="1:9" s="125" customFormat="1" ht="39.75" customHeight="1">
      <c r="A25" s="365" t="s">
        <v>252</v>
      </c>
      <c r="B25" s="376"/>
      <c r="C25" s="377"/>
      <c r="D25" s="376"/>
      <c r="E25" s="373"/>
      <c r="F25" s="371"/>
      <c r="G25" s="378"/>
      <c r="H25" s="376"/>
      <c r="I25" s="374"/>
    </row>
    <row r="26" spans="1:9" s="125" customFormat="1" ht="39.75" customHeight="1">
      <c r="A26" s="365" t="s">
        <v>253</v>
      </c>
      <c r="B26" s="376"/>
      <c r="C26" s="377"/>
      <c r="D26" s="376"/>
      <c r="E26" s="373"/>
      <c r="F26" s="371"/>
      <c r="G26" s="378"/>
      <c r="H26" s="376"/>
      <c r="I26" s="374"/>
    </row>
    <row r="27" spans="1:9" s="125" customFormat="1" ht="39.75" customHeight="1">
      <c r="A27" s="365" t="s">
        <v>806</v>
      </c>
      <c r="B27" s="376"/>
      <c r="C27" s="377"/>
      <c r="D27" s="376"/>
      <c r="E27" s="373"/>
      <c r="F27" s="371"/>
      <c r="G27" s="378"/>
      <c r="H27" s="376"/>
      <c r="I27" s="374"/>
    </row>
    <row r="28" spans="1:9" s="125" customFormat="1" ht="39.75" customHeight="1">
      <c r="A28" s="365" t="s">
        <v>254</v>
      </c>
      <c r="B28" s="376"/>
      <c r="C28" s="377"/>
      <c r="D28" s="376"/>
      <c r="E28" s="377"/>
      <c r="F28" s="371"/>
      <c r="G28" s="378"/>
      <c r="H28" s="376"/>
      <c r="I28" s="379"/>
    </row>
    <row r="29" spans="1:9" s="125" customFormat="1" ht="27" customHeight="1" thickBot="1">
      <c r="A29" s="126"/>
      <c r="B29" s="127"/>
      <c r="C29" s="128"/>
      <c r="D29" s="127"/>
      <c r="E29" s="128"/>
      <c r="F29" s="129"/>
      <c r="G29" s="130"/>
      <c r="H29" s="127"/>
      <c r="I29" s="212"/>
    </row>
    <row r="30" spans="1:9" s="385" customFormat="1" ht="19.5" customHeight="1">
      <c r="A30" s="404" t="s">
        <v>226</v>
      </c>
      <c r="B30" s="405"/>
      <c r="C30" s="405"/>
      <c r="D30" s="405"/>
      <c r="E30" s="405"/>
      <c r="F30" s="405"/>
      <c r="G30" s="405"/>
      <c r="H30" s="405"/>
      <c r="I30" s="406"/>
    </row>
    <row r="31" spans="1:9" s="385" customFormat="1" ht="21" customHeight="1">
      <c r="A31" s="403" t="s">
        <v>708</v>
      </c>
      <c r="B31" s="403"/>
      <c r="C31" s="403"/>
      <c r="D31" s="403"/>
      <c r="E31" s="403"/>
      <c r="F31" s="403"/>
      <c r="G31" s="403"/>
      <c r="H31" s="403"/>
      <c r="I31" s="386"/>
    </row>
    <row r="32" spans="1:9" s="385" customFormat="1" ht="19.5" customHeight="1">
      <c r="A32" s="387" t="s">
        <v>807</v>
      </c>
      <c r="B32" s="388"/>
      <c r="C32" s="388"/>
      <c r="D32" s="388"/>
      <c r="E32" s="388"/>
      <c r="F32" s="388"/>
      <c r="G32" s="388"/>
      <c r="H32" s="388"/>
      <c r="I32" s="386"/>
    </row>
    <row r="33" spans="1:9" s="385" customFormat="1" ht="25.5" customHeight="1">
      <c r="A33" s="403" t="s">
        <v>805</v>
      </c>
      <c r="B33" s="403"/>
      <c r="C33" s="403"/>
      <c r="D33" s="403"/>
      <c r="E33" s="403"/>
      <c r="F33" s="403"/>
      <c r="G33" s="403"/>
      <c r="H33" s="403"/>
      <c r="I33" s="386"/>
    </row>
    <row r="34" spans="1:9" s="385" customFormat="1" ht="21.75" customHeight="1">
      <c r="A34" s="403" t="s">
        <v>804</v>
      </c>
      <c r="B34" s="403"/>
      <c r="C34" s="403"/>
      <c r="D34" s="403"/>
      <c r="E34" s="403"/>
      <c r="F34" s="403"/>
      <c r="G34" s="403"/>
      <c r="H34" s="403"/>
      <c r="I34" s="389"/>
    </row>
    <row r="35" spans="1:8" ht="30" customHeight="1">
      <c r="A35" s="401" t="s">
        <v>3</v>
      </c>
      <c r="B35" s="402"/>
      <c r="C35" s="402"/>
      <c r="D35" s="402"/>
      <c r="E35" s="402"/>
      <c r="F35" s="402"/>
      <c r="G35" s="402"/>
      <c r="H35" s="402"/>
    </row>
    <row r="36" ht="30" customHeight="1"/>
    <row r="37" spans="4:5" ht="16.5">
      <c r="D37" s="131" t="s">
        <v>3</v>
      </c>
      <c r="E37" s="131"/>
    </row>
  </sheetData>
  <sheetProtection/>
  <mergeCells count="14">
    <mergeCell ref="A1:I1"/>
    <mergeCell ref="A2:I2"/>
    <mergeCell ref="A3:I3"/>
    <mergeCell ref="B5:C5"/>
    <mergeCell ref="D5:E5"/>
    <mergeCell ref="H4:I4"/>
    <mergeCell ref="A35:H35"/>
    <mergeCell ref="A34:H34"/>
    <mergeCell ref="A30:I30"/>
    <mergeCell ref="A5:A6"/>
    <mergeCell ref="F5:G5"/>
    <mergeCell ref="H5:I5"/>
    <mergeCell ref="A33:H33"/>
    <mergeCell ref="A31:H31"/>
  </mergeCells>
  <printOptions horizontalCentered="1"/>
  <pageMargins left="0.4724409448818898" right="0.4724409448818898" top="0.7874015748031497" bottom="0.7874015748031497" header="0.11811023622047245" footer="0.3937007874015748"/>
  <pageSetup fitToHeight="0" fitToWidth="1" horizontalDpi="600" verticalDpi="600" orientation="portrait" paperSize="9" scale="50" r:id="rId2"/>
  <headerFooter alignWithMargins="0">
    <oddFooter>&amp;C&amp;"標楷體,標準"&amp;16 10</oddFooter>
  </headerFooter>
  <ignoredErrors>
    <ignoredError sqref="C11 G7 C8 C14:C16 C18 D19 H19" formula="1"/>
  </ignoredErrors>
  <drawing r:id="rId1"/>
</worksheet>
</file>

<file path=xl/worksheets/sheet20.xml><?xml version="1.0" encoding="utf-8"?>
<worksheet xmlns="http://schemas.openxmlformats.org/spreadsheetml/2006/main" xmlns:r="http://schemas.openxmlformats.org/officeDocument/2006/relationships">
  <sheetPr>
    <pageSetUpPr fitToPage="1"/>
  </sheetPr>
  <dimension ref="A1:C45"/>
  <sheetViews>
    <sheetView zoomScalePageLayoutView="0" workbookViewId="0" topLeftCell="A3">
      <pane xSplit="1" ySplit="3" topLeftCell="B6" activePane="bottomRight" state="frozen"/>
      <selection pane="topLeft" activeCell="C13" sqref="C13"/>
      <selection pane="topRight" activeCell="C13" sqref="C13"/>
      <selection pane="bottomLeft" activeCell="C13" sqref="C13"/>
      <selection pane="bottomRight" activeCell="D22" sqref="D22"/>
    </sheetView>
  </sheetViews>
  <sheetFormatPr defaultColWidth="8.796875" defaultRowHeight="15"/>
  <cols>
    <col min="1" max="1" width="39.3984375" style="30" customWidth="1"/>
    <col min="2" max="2" width="18.69921875" style="31" customWidth="1"/>
    <col min="3" max="3" width="9.796875" style="30" customWidth="1"/>
    <col min="4" max="16384" width="8.8984375" style="30" customWidth="1"/>
  </cols>
  <sheetData>
    <row r="1" spans="1:3" ht="19.5" customHeight="1">
      <c r="A1" s="517" t="s">
        <v>15</v>
      </c>
      <c r="B1" s="517"/>
      <c r="C1" s="517"/>
    </row>
    <row r="2" spans="1:3" ht="19.5" customHeight="1">
      <c r="A2" s="518" t="s">
        <v>90</v>
      </c>
      <c r="B2" s="518"/>
      <c r="C2" s="518"/>
    </row>
    <row r="3" spans="1:3" ht="19.5" customHeight="1">
      <c r="A3" s="519" t="s">
        <v>639</v>
      </c>
      <c r="B3" s="519"/>
      <c r="C3" s="519"/>
    </row>
    <row r="4" ht="19.5" customHeight="1" thickBot="1">
      <c r="C4" s="79" t="s">
        <v>175</v>
      </c>
    </row>
    <row r="5" spans="1:3" s="43" customFormat="1" ht="21" customHeight="1">
      <c r="A5" s="201" t="s">
        <v>25</v>
      </c>
      <c r="B5" s="202" t="s">
        <v>17</v>
      </c>
      <c r="C5" s="203" t="s">
        <v>18</v>
      </c>
    </row>
    <row r="6" spans="1:3" s="43" customFormat="1" ht="15" customHeight="1">
      <c r="A6" s="224" t="s">
        <v>26</v>
      </c>
      <c r="B6" s="82">
        <f>SUM(B7:B23)</f>
        <v>405476830059</v>
      </c>
      <c r="C6" s="232"/>
    </row>
    <row r="7" spans="1:3" s="43" customFormat="1" ht="15" customHeight="1">
      <c r="A7" s="204" t="s">
        <v>517</v>
      </c>
      <c r="B7" s="83">
        <v>118108151</v>
      </c>
      <c r="C7" s="207"/>
    </row>
    <row r="8" spans="1:3" s="43" customFormat="1" ht="15" customHeight="1">
      <c r="A8" s="204" t="s">
        <v>518</v>
      </c>
      <c r="B8" s="83">
        <v>12920134642</v>
      </c>
      <c r="C8" s="207"/>
    </row>
    <row r="9" spans="1:3" s="43" customFormat="1" ht="15" customHeight="1">
      <c r="A9" s="204" t="s">
        <v>519</v>
      </c>
      <c r="B9" s="83">
        <v>34018579669</v>
      </c>
      <c r="C9" s="207"/>
    </row>
    <row r="10" spans="1:3" s="43" customFormat="1" ht="15" customHeight="1">
      <c r="A10" s="204" t="s">
        <v>520</v>
      </c>
      <c r="B10" s="83">
        <v>32724612071</v>
      </c>
      <c r="C10" s="207"/>
    </row>
    <row r="11" spans="1:3" s="43" customFormat="1" ht="15" customHeight="1">
      <c r="A11" s="204" t="s">
        <v>521</v>
      </c>
      <c r="B11" s="83">
        <v>39614527856</v>
      </c>
      <c r="C11" s="207"/>
    </row>
    <row r="12" spans="1:3" s="43" customFormat="1" ht="15" customHeight="1">
      <c r="A12" s="204" t="s">
        <v>522</v>
      </c>
      <c r="B12" s="83">
        <v>20126945301</v>
      </c>
      <c r="C12" s="207"/>
    </row>
    <row r="13" spans="1:3" s="43" customFormat="1" ht="15" customHeight="1">
      <c r="A13" s="204" t="s">
        <v>523</v>
      </c>
      <c r="B13" s="83">
        <v>41286870712</v>
      </c>
      <c r="C13" s="207"/>
    </row>
    <row r="14" spans="1:3" s="43" customFormat="1" ht="15" customHeight="1">
      <c r="A14" s="204" t="s">
        <v>524</v>
      </c>
      <c r="B14" s="83">
        <v>33228372610</v>
      </c>
      <c r="C14" s="207"/>
    </row>
    <row r="15" spans="1:3" s="43" customFormat="1" ht="15" customHeight="1">
      <c r="A15" s="204" t="s">
        <v>525</v>
      </c>
      <c r="B15" s="83">
        <v>7638937147</v>
      </c>
      <c r="C15" s="207"/>
    </row>
    <row r="16" spans="1:3" s="43" customFormat="1" ht="15" customHeight="1">
      <c r="A16" s="204" t="s">
        <v>526</v>
      </c>
      <c r="B16" s="83">
        <v>16562978506</v>
      </c>
      <c r="C16" s="207"/>
    </row>
    <row r="17" spans="1:3" s="43" customFormat="1" ht="15" customHeight="1">
      <c r="A17" s="204" t="s">
        <v>527</v>
      </c>
      <c r="B17" s="83">
        <v>55906283577</v>
      </c>
      <c r="C17" s="207"/>
    </row>
    <row r="18" spans="1:3" s="43" customFormat="1" ht="15" customHeight="1">
      <c r="A18" s="204" t="s">
        <v>528</v>
      </c>
      <c r="B18" s="83">
        <v>21313258878</v>
      </c>
      <c r="C18" s="207"/>
    </row>
    <row r="19" spans="1:3" s="43" customFormat="1" ht="15" customHeight="1">
      <c r="A19" s="204" t="s">
        <v>587</v>
      </c>
      <c r="B19" s="83">
        <v>15138133997</v>
      </c>
      <c r="C19" s="207"/>
    </row>
    <row r="20" spans="1:3" s="43" customFormat="1" ht="15" customHeight="1">
      <c r="A20" s="204" t="s">
        <v>529</v>
      </c>
      <c r="B20" s="83">
        <v>24366737780</v>
      </c>
      <c r="C20" s="207"/>
    </row>
    <row r="21" spans="1:3" s="43" customFormat="1" ht="15" customHeight="1">
      <c r="A21" s="204" t="s">
        <v>722</v>
      </c>
      <c r="B21" s="83">
        <v>9183921873</v>
      </c>
      <c r="C21" s="207"/>
    </row>
    <row r="22" spans="1:3" s="43" customFormat="1" ht="15" customHeight="1">
      <c r="A22" s="204" t="s">
        <v>723</v>
      </c>
      <c r="B22" s="83">
        <v>19979538623</v>
      </c>
      <c r="C22" s="207"/>
    </row>
    <row r="23" spans="1:3" s="43" customFormat="1" ht="15" customHeight="1">
      <c r="A23" s="204" t="s">
        <v>724</v>
      </c>
      <c r="B23" s="83">
        <v>21348888666</v>
      </c>
      <c r="C23" s="207"/>
    </row>
    <row r="24" spans="1:3" s="43" customFormat="1" ht="15" customHeight="1">
      <c r="A24" s="204" t="s">
        <v>27</v>
      </c>
      <c r="B24" s="83">
        <f>SUM(B25:B44)</f>
        <v>1118665082777</v>
      </c>
      <c r="C24" s="207"/>
    </row>
    <row r="25" spans="1:3" s="43" customFormat="1" ht="15" customHeight="1">
      <c r="A25" s="204" t="s">
        <v>588</v>
      </c>
      <c r="B25" s="83">
        <v>35143045</v>
      </c>
      <c r="C25" s="207"/>
    </row>
    <row r="26" spans="1:3" s="43" customFormat="1" ht="15" customHeight="1">
      <c r="A26" s="204" t="s">
        <v>589</v>
      </c>
      <c r="B26" s="83">
        <v>587104</v>
      </c>
      <c r="C26" s="207"/>
    </row>
    <row r="27" spans="1:3" s="43" customFormat="1" ht="15" customHeight="1">
      <c r="A27" s="204" t="s">
        <v>590</v>
      </c>
      <c r="B27" s="83">
        <v>104877837</v>
      </c>
      <c r="C27" s="207"/>
    </row>
    <row r="28" spans="1:3" s="43" customFormat="1" ht="15" customHeight="1">
      <c r="A28" s="204" t="s">
        <v>591</v>
      </c>
      <c r="B28" s="83">
        <v>34313006</v>
      </c>
      <c r="C28" s="207"/>
    </row>
    <row r="29" spans="1:3" s="43" customFormat="1" ht="15" customHeight="1">
      <c r="A29" s="204" t="s">
        <v>592</v>
      </c>
      <c r="B29" s="83">
        <v>48314248309</v>
      </c>
      <c r="C29" s="207"/>
    </row>
    <row r="30" spans="1:3" s="43" customFormat="1" ht="15" customHeight="1">
      <c r="A30" s="204" t="s">
        <v>593</v>
      </c>
      <c r="B30" s="83">
        <v>117569120849</v>
      </c>
      <c r="C30" s="207"/>
    </row>
    <row r="31" spans="1:3" s="43" customFormat="1" ht="15" customHeight="1">
      <c r="A31" s="204" t="s">
        <v>594</v>
      </c>
      <c r="B31" s="83">
        <v>118388282227</v>
      </c>
      <c r="C31" s="207"/>
    </row>
    <row r="32" spans="1:3" s="43" customFormat="1" ht="15" customHeight="1">
      <c r="A32" s="204" t="s">
        <v>595</v>
      </c>
      <c r="B32" s="83">
        <v>108387873184</v>
      </c>
      <c r="C32" s="207"/>
    </row>
    <row r="33" spans="1:3" s="43" customFormat="1" ht="15" customHeight="1">
      <c r="A33" s="204" t="s">
        <v>596</v>
      </c>
      <c r="B33" s="83">
        <v>125078126641</v>
      </c>
      <c r="C33" s="207"/>
    </row>
    <row r="34" spans="1:3" s="43" customFormat="1" ht="15" customHeight="1">
      <c r="A34" s="204" t="s">
        <v>597</v>
      </c>
      <c r="B34" s="83">
        <v>74537545829</v>
      </c>
      <c r="C34" s="207"/>
    </row>
    <row r="35" spans="1:3" s="43" customFormat="1" ht="15" customHeight="1">
      <c r="A35" s="204" t="s">
        <v>598</v>
      </c>
      <c r="B35" s="83">
        <v>56537477277</v>
      </c>
      <c r="C35" s="207"/>
    </row>
    <row r="36" spans="1:3" s="43" customFormat="1" ht="15" customHeight="1">
      <c r="A36" s="204" t="s">
        <v>599</v>
      </c>
      <c r="B36" s="83">
        <v>21159162200</v>
      </c>
      <c r="C36" s="207"/>
    </row>
    <row r="37" spans="1:3" s="43" customFormat="1" ht="15" customHeight="1">
      <c r="A37" s="204" t="s">
        <v>600</v>
      </c>
      <c r="B37" s="83">
        <v>58201054163</v>
      </c>
      <c r="C37" s="207"/>
    </row>
    <row r="38" spans="1:3" s="43" customFormat="1" ht="15" customHeight="1">
      <c r="A38" s="204" t="s">
        <v>601</v>
      </c>
      <c r="B38" s="83">
        <v>128272390425</v>
      </c>
      <c r="C38" s="207"/>
    </row>
    <row r="39" spans="1:3" s="43" customFormat="1" ht="15" customHeight="1">
      <c r="A39" s="204" t="s">
        <v>602</v>
      </c>
      <c r="B39" s="83">
        <v>43015784963</v>
      </c>
      <c r="C39" s="207"/>
    </row>
    <row r="40" spans="1:3" s="43" customFormat="1" ht="15" customHeight="1">
      <c r="A40" s="204" t="s">
        <v>725</v>
      </c>
      <c r="B40" s="83">
        <v>150941957298</v>
      </c>
      <c r="C40" s="207"/>
    </row>
    <row r="41" spans="1:3" s="43" customFormat="1" ht="15" customHeight="1">
      <c r="A41" s="204" t="s">
        <v>726</v>
      </c>
      <c r="B41" s="83">
        <v>68078325535</v>
      </c>
      <c r="C41" s="207"/>
    </row>
    <row r="42" spans="1:3" s="43" customFormat="1" ht="15" customHeight="1">
      <c r="A42" s="204" t="s">
        <v>727</v>
      </c>
      <c r="B42" s="83">
        <v>2778232</v>
      </c>
      <c r="C42" s="207"/>
    </row>
    <row r="43" spans="1:3" s="43" customFormat="1" ht="15" customHeight="1">
      <c r="A43" s="204" t="s">
        <v>603</v>
      </c>
      <c r="B43" s="83">
        <v>1783877</v>
      </c>
      <c r="C43" s="207"/>
    </row>
    <row r="44" spans="1:3" s="43" customFormat="1" ht="15" customHeight="1">
      <c r="A44" s="204" t="s">
        <v>728</v>
      </c>
      <c r="B44" s="83">
        <v>4250776</v>
      </c>
      <c r="C44" s="207"/>
    </row>
    <row r="45" spans="1:3" s="43" customFormat="1" ht="21.75" customHeight="1" thickBot="1">
      <c r="A45" s="209" t="s">
        <v>88</v>
      </c>
      <c r="B45" s="210">
        <f>B6+B24</f>
        <v>1524141912836</v>
      </c>
      <c r="C45" s="211"/>
    </row>
    <row r="46" ht="21" customHeight="1"/>
  </sheetData>
  <sheetProtection/>
  <mergeCells count="3">
    <mergeCell ref="A1:C1"/>
    <mergeCell ref="A2:C2"/>
    <mergeCell ref="A3:C3"/>
  </mergeCells>
  <printOptions horizontalCentered="1"/>
  <pageMargins left="0.5905511811023623" right="0.3937007874015748" top="0.7874015748031497" bottom="0.7874015748031497" header="0.11811023622047245" footer="0.3937007874015748"/>
  <pageSetup fitToWidth="0" fitToHeight="1" horizontalDpi="600" verticalDpi="600" orientation="portrait" paperSize="9" scale="98" r:id="rId1"/>
  <headerFooter alignWithMargins="0">
    <oddFooter>&amp;C&amp;"標楷體,標準"&amp;10 28</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C39"/>
  <sheetViews>
    <sheetView zoomScalePageLayoutView="0" workbookViewId="0" topLeftCell="A3">
      <pane xSplit="1" ySplit="3" topLeftCell="B6" activePane="bottomRight" state="frozen"/>
      <selection pane="topLeft" activeCell="C13" sqref="C13"/>
      <selection pane="topRight" activeCell="C13" sqref="C13"/>
      <selection pane="bottomLeft" activeCell="C13" sqref="C13"/>
      <selection pane="bottomRight" activeCell="B14" sqref="B14"/>
    </sheetView>
  </sheetViews>
  <sheetFormatPr defaultColWidth="8.796875" defaultRowHeight="15"/>
  <cols>
    <col min="1" max="1" width="41.796875" style="30" customWidth="1"/>
    <col min="2" max="2" width="16.796875" style="31" customWidth="1"/>
    <col min="3" max="3" width="14.796875" style="30" customWidth="1"/>
    <col min="4" max="16384" width="8.8984375" style="30" customWidth="1"/>
  </cols>
  <sheetData>
    <row r="1" spans="1:3" ht="19.5" customHeight="1">
      <c r="A1" s="517" t="s">
        <v>15</v>
      </c>
      <c r="B1" s="517"/>
      <c r="C1" s="517"/>
    </row>
    <row r="2" spans="1:3" ht="19.5" customHeight="1">
      <c r="A2" s="520" t="s">
        <v>19</v>
      </c>
      <c r="B2" s="520"/>
      <c r="C2" s="520"/>
    </row>
    <row r="3" spans="1:3" ht="19.5" customHeight="1">
      <c r="A3" s="521" t="s">
        <v>801</v>
      </c>
      <c r="B3" s="521"/>
      <c r="C3" s="521"/>
    </row>
    <row r="4" ht="19.5" customHeight="1" thickBot="1">
      <c r="C4" s="79" t="s">
        <v>175</v>
      </c>
    </row>
    <row r="5" spans="1:3" s="43" customFormat="1" ht="21" customHeight="1">
      <c r="A5" s="201" t="s">
        <v>40</v>
      </c>
      <c r="B5" s="202" t="s">
        <v>17</v>
      </c>
      <c r="C5" s="203" t="s">
        <v>18</v>
      </c>
    </row>
    <row r="6" spans="1:3" s="43" customFormat="1" ht="19.5" customHeight="1">
      <c r="A6" s="224" t="s">
        <v>190</v>
      </c>
      <c r="B6" s="82">
        <f>SUM(B7:B23)</f>
        <v>81917961095</v>
      </c>
      <c r="C6" s="232"/>
    </row>
    <row r="7" spans="1:3" s="43" customFormat="1" ht="19.5" customHeight="1">
      <c r="A7" s="204" t="s">
        <v>604</v>
      </c>
      <c r="B7" s="83">
        <v>492019159</v>
      </c>
      <c r="C7" s="207"/>
    </row>
    <row r="8" spans="1:3" s="43" customFormat="1" ht="19.5" customHeight="1">
      <c r="A8" s="204" t="s">
        <v>605</v>
      </c>
      <c r="B8" s="83">
        <v>1286483218</v>
      </c>
      <c r="C8" s="207"/>
    </row>
    <row r="9" spans="1:3" s="43" customFormat="1" ht="19.5" customHeight="1">
      <c r="A9" s="204" t="s">
        <v>606</v>
      </c>
      <c r="B9" s="83">
        <v>8346581754</v>
      </c>
      <c r="C9" s="207"/>
    </row>
    <row r="10" spans="1:3" s="43" customFormat="1" ht="19.5" customHeight="1">
      <c r="A10" s="204" t="s">
        <v>607</v>
      </c>
      <c r="B10" s="83">
        <v>10920502734</v>
      </c>
      <c r="C10" s="207"/>
    </row>
    <row r="11" spans="1:3" s="43" customFormat="1" ht="19.5" customHeight="1">
      <c r="A11" s="204" t="s">
        <v>608</v>
      </c>
      <c r="B11" s="83">
        <v>5030602388</v>
      </c>
      <c r="C11" s="207"/>
    </row>
    <row r="12" spans="1:3" s="43" customFormat="1" ht="19.5" customHeight="1">
      <c r="A12" s="204" t="s">
        <v>609</v>
      </c>
      <c r="B12" s="83">
        <v>2514822065</v>
      </c>
      <c r="C12" s="207"/>
    </row>
    <row r="13" spans="1:3" s="43" customFormat="1" ht="19.5" customHeight="1">
      <c r="A13" s="204" t="s">
        <v>610</v>
      </c>
      <c r="B13" s="83">
        <v>6829642519</v>
      </c>
      <c r="C13" s="207"/>
    </row>
    <row r="14" spans="1:3" s="43" customFormat="1" ht="19.5" customHeight="1">
      <c r="A14" s="204" t="s">
        <v>611</v>
      </c>
      <c r="B14" s="83">
        <v>13711392508</v>
      </c>
      <c r="C14" s="207"/>
    </row>
    <row r="15" spans="1:3" s="43" customFormat="1" ht="19.5" customHeight="1">
      <c r="A15" s="204" t="s">
        <v>612</v>
      </c>
      <c r="B15" s="83">
        <v>1207348596</v>
      </c>
      <c r="C15" s="207"/>
    </row>
    <row r="16" spans="1:3" s="43" customFormat="1" ht="19.5" customHeight="1">
      <c r="A16" s="204" t="s">
        <v>613</v>
      </c>
      <c r="B16" s="83">
        <v>2925252899</v>
      </c>
      <c r="C16" s="207"/>
    </row>
    <row r="17" spans="1:3" s="43" customFormat="1" ht="19.5" customHeight="1">
      <c r="A17" s="204" t="s">
        <v>614</v>
      </c>
      <c r="B17" s="83">
        <v>8710222492</v>
      </c>
      <c r="C17" s="207"/>
    </row>
    <row r="18" spans="1:3" s="43" customFormat="1" ht="19.5" customHeight="1">
      <c r="A18" s="204" t="s">
        <v>615</v>
      </c>
      <c r="B18" s="83">
        <v>4945365182</v>
      </c>
      <c r="C18" s="207"/>
    </row>
    <row r="19" spans="1:3" s="43" customFormat="1" ht="19.5" customHeight="1">
      <c r="A19" s="204" t="s">
        <v>616</v>
      </c>
      <c r="B19" s="83">
        <v>760332925</v>
      </c>
      <c r="C19" s="207"/>
    </row>
    <row r="20" spans="1:3" s="43" customFormat="1" ht="19.5" customHeight="1">
      <c r="A20" s="204" t="s">
        <v>617</v>
      </c>
      <c r="B20" s="83">
        <v>3695484152</v>
      </c>
      <c r="C20" s="207"/>
    </row>
    <row r="21" spans="1:3" s="43" customFormat="1" ht="19.5" customHeight="1">
      <c r="A21" s="204" t="s">
        <v>729</v>
      </c>
      <c r="B21" s="83">
        <v>1102801545</v>
      </c>
      <c r="C21" s="207"/>
    </row>
    <row r="22" spans="1:3" s="43" customFormat="1" ht="19.5" customHeight="1">
      <c r="A22" s="204" t="s">
        <v>730</v>
      </c>
      <c r="B22" s="83">
        <v>7373613413</v>
      </c>
      <c r="C22" s="207"/>
    </row>
    <row r="23" spans="1:3" s="43" customFormat="1" ht="19.5" customHeight="1">
      <c r="A23" s="204" t="s">
        <v>731</v>
      </c>
      <c r="B23" s="83">
        <v>2065493546</v>
      </c>
      <c r="C23" s="207"/>
    </row>
    <row r="24" spans="1:3" s="43" customFormat="1" ht="19.5" customHeight="1">
      <c r="A24" s="204" t="s">
        <v>28</v>
      </c>
      <c r="B24" s="83">
        <f>SUM(B25:B37)</f>
        <v>147472150258</v>
      </c>
      <c r="C24" s="207"/>
    </row>
    <row r="25" spans="1:3" s="43" customFormat="1" ht="19.5" customHeight="1">
      <c r="A25" s="204" t="s">
        <v>733</v>
      </c>
      <c r="B25" s="83">
        <v>3436606413</v>
      </c>
      <c r="C25" s="207"/>
    </row>
    <row r="26" spans="1:3" s="43" customFormat="1" ht="19.5" customHeight="1">
      <c r="A26" s="204" t="s">
        <v>734</v>
      </c>
      <c r="B26" s="83">
        <v>14558641314</v>
      </c>
      <c r="C26" s="207"/>
    </row>
    <row r="27" spans="1:3" s="43" customFormat="1" ht="19.5" customHeight="1">
      <c r="A27" s="204" t="s">
        <v>735</v>
      </c>
      <c r="B27" s="83">
        <v>15667713988</v>
      </c>
      <c r="C27" s="207"/>
    </row>
    <row r="28" spans="1:3" s="43" customFormat="1" ht="19.5" customHeight="1">
      <c r="A28" s="204" t="s">
        <v>736</v>
      </c>
      <c r="B28" s="83">
        <v>18846727037</v>
      </c>
      <c r="C28" s="207"/>
    </row>
    <row r="29" spans="1:3" s="43" customFormat="1" ht="19.5" customHeight="1">
      <c r="A29" s="204" t="s">
        <v>737</v>
      </c>
      <c r="B29" s="83">
        <v>12608713416</v>
      </c>
      <c r="C29" s="207"/>
    </row>
    <row r="30" spans="1:3" s="43" customFormat="1" ht="19.5" customHeight="1">
      <c r="A30" s="204" t="s">
        <v>740</v>
      </c>
      <c r="B30" s="83">
        <v>8002018347</v>
      </c>
      <c r="C30" s="207"/>
    </row>
    <row r="31" spans="1:3" s="43" customFormat="1" ht="19.5" customHeight="1">
      <c r="A31" s="204" t="s">
        <v>732</v>
      </c>
      <c r="B31" s="83">
        <v>13478023711</v>
      </c>
      <c r="C31" s="207"/>
    </row>
    <row r="32" spans="1:3" s="43" customFormat="1" ht="19.5" customHeight="1">
      <c r="A32" s="204" t="s">
        <v>738</v>
      </c>
      <c r="B32" s="83">
        <v>5878220286</v>
      </c>
      <c r="C32" s="207"/>
    </row>
    <row r="33" spans="1:3" s="43" customFormat="1" ht="19.5" customHeight="1">
      <c r="A33" s="204" t="s">
        <v>618</v>
      </c>
      <c r="B33" s="83">
        <v>8102861053</v>
      </c>
      <c r="C33" s="207"/>
    </row>
    <row r="34" spans="1:3" s="43" customFormat="1" ht="19.5" customHeight="1">
      <c r="A34" s="204" t="s">
        <v>739</v>
      </c>
      <c r="B34" s="83">
        <v>20740782460</v>
      </c>
      <c r="C34" s="207"/>
    </row>
    <row r="35" spans="1:3" s="43" customFormat="1" ht="19.5" customHeight="1">
      <c r="A35" s="204" t="s">
        <v>741</v>
      </c>
      <c r="B35" s="83">
        <v>7600681279</v>
      </c>
      <c r="C35" s="207"/>
    </row>
    <row r="36" spans="1:3" s="43" customFormat="1" ht="19.5" customHeight="1">
      <c r="A36" s="204" t="s">
        <v>742</v>
      </c>
      <c r="B36" s="83">
        <v>14027542735</v>
      </c>
      <c r="C36" s="207"/>
    </row>
    <row r="37" spans="1:3" s="43" customFormat="1" ht="19.5" customHeight="1">
      <c r="A37" s="204" t="s">
        <v>743</v>
      </c>
      <c r="B37" s="83">
        <v>4523618219</v>
      </c>
      <c r="C37" s="207"/>
    </row>
    <row r="38" spans="1:3" s="43" customFormat="1" ht="15.75" customHeight="1">
      <c r="A38" s="204"/>
      <c r="B38" s="83"/>
      <c r="C38" s="207"/>
    </row>
    <row r="39" spans="1:3" s="43" customFormat="1" ht="21" customHeight="1" thickBot="1">
      <c r="A39" s="209" t="s">
        <v>88</v>
      </c>
      <c r="B39" s="210">
        <f>B6+B24</f>
        <v>229390111353</v>
      </c>
      <c r="C39" s="211"/>
    </row>
    <row r="40" ht="21.75" customHeight="1"/>
  </sheetData>
  <sheetProtection/>
  <mergeCells count="3">
    <mergeCell ref="A1:C1"/>
    <mergeCell ref="A2:C2"/>
    <mergeCell ref="A3:C3"/>
  </mergeCells>
  <printOptions horizontalCentered="1"/>
  <pageMargins left="0.5905511811023623" right="0.3937007874015748" top="0.7874015748031497" bottom="0.7874015748031497" header="0.11811023622047245" footer="0.3937007874015748"/>
  <pageSetup fitToWidth="0" fitToHeight="1" horizontalDpi="600" verticalDpi="600" orientation="portrait" paperSize="9" scale="90" r:id="rId1"/>
  <headerFooter alignWithMargins="0">
    <oddFooter>&amp;C&amp;"標楷體,標準"&amp;11 29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C43"/>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A35" sqref="A35"/>
    </sheetView>
  </sheetViews>
  <sheetFormatPr defaultColWidth="8.796875" defaultRowHeight="15"/>
  <cols>
    <col min="1" max="1" width="47.3984375" style="30" bestFit="1" customWidth="1"/>
    <col min="2" max="2" width="16.796875" style="31" customWidth="1"/>
    <col min="3" max="3" width="15" style="30" customWidth="1"/>
    <col min="4" max="16384" width="8.8984375" style="30" customWidth="1"/>
  </cols>
  <sheetData>
    <row r="1" spans="1:3" ht="19.5" customHeight="1">
      <c r="A1" s="517" t="s">
        <v>15</v>
      </c>
      <c r="B1" s="517"/>
      <c r="C1" s="517"/>
    </row>
    <row r="2" spans="1:3" ht="19.5" customHeight="1">
      <c r="A2" s="518" t="s">
        <v>426</v>
      </c>
      <c r="B2" s="518"/>
      <c r="C2" s="518"/>
    </row>
    <row r="3" spans="1:3" ht="19.5" customHeight="1">
      <c r="A3" s="519" t="s">
        <v>639</v>
      </c>
      <c r="B3" s="519"/>
      <c r="C3" s="519"/>
    </row>
    <row r="4" ht="19.5" customHeight="1" thickBot="1">
      <c r="C4" s="79" t="s">
        <v>174</v>
      </c>
    </row>
    <row r="5" spans="1:3" s="43" customFormat="1" ht="21" customHeight="1">
      <c r="A5" s="201" t="s">
        <v>25</v>
      </c>
      <c r="B5" s="202" t="s">
        <v>17</v>
      </c>
      <c r="C5" s="203" t="s">
        <v>18</v>
      </c>
    </row>
    <row r="6" spans="1:3" s="43" customFormat="1" ht="21.75" customHeight="1">
      <c r="A6" s="224" t="s">
        <v>294</v>
      </c>
      <c r="B6" s="82">
        <f>SUM(B7:B8)</f>
        <v>521452420078</v>
      </c>
      <c r="C6" s="232"/>
    </row>
    <row r="7" spans="1:3" s="43" customFormat="1" ht="21.75" customHeight="1">
      <c r="A7" s="233" t="s">
        <v>619</v>
      </c>
      <c r="B7" s="83">
        <v>479505270000</v>
      </c>
      <c r="C7" s="207"/>
    </row>
    <row r="8" spans="1:3" s="43" customFormat="1" ht="21.75" customHeight="1">
      <c r="A8" s="233" t="s">
        <v>620</v>
      </c>
      <c r="B8" s="83">
        <v>41947150078</v>
      </c>
      <c r="C8" s="207"/>
    </row>
    <row r="9" spans="1:3" s="43" customFormat="1" ht="21.75" customHeight="1" hidden="1">
      <c r="A9" s="204" t="s">
        <v>293</v>
      </c>
      <c r="B9" s="83"/>
      <c r="C9" s="207"/>
    </row>
    <row r="10" spans="1:3" s="43" customFormat="1" ht="21.75" customHeight="1" hidden="1">
      <c r="A10" s="204" t="s">
        <v>621</v>
      </c>
      <c r="B10" s="345"/>
      <c r="C10" s="207"/>
    </row>
    <row r="11" spans="1:3" s="43" customFormat="1" ht="17.25" customHeight="1">
      <c r="A11" s="301"/>
      <c r="B11" s="83"/>
      <c r="C11" s="207"/>
    </row>
    <row r="12" spans="1:3" s="43" customFormat="1" ht="17.25" customHeight="1">
      <c r="A12" s="301"/>
      <c r="B12" s="83"/>
      <c r="C12" s="207"/>
    </row>
    <row r="13" spans="1:3" s="43" customFormat="1" ht="17.25" customHeight="1">
      <c r="A13" s="301"/>
      <c r="B13" s="83"/>
      <c r="C13" s="207"/>
    </row>
    <row r="14" spans="1:3" s="43" customFormat="1" ht="17.25" customHeight="1">
      <c r="A14" s="301"/>
      <c r="B14" s="83"/>
      <c r="C14" s="207"/>
    </row>
    <row r="15" spans="1:3" s="43" customFormat="1" ht="17.25" customHeight="1">
      <c r="A15" s="301"/>
      <c r="B15" s="83"/>
      <c r="C15" s="207"/>
    </row>
    <row r="16" spans="1:3" s="43" customFormat="1" ht="17.25" customHeight="1">
      <c r="A16" s="301"/>
      <c r="B16" s="83"/>
      <c r="C16" s="207"/>
    </row>
    <row r="17" spans="1:3" s="43" customFormat="1" ht="17.25" customHeight="1">
      <c r="A17" s="301"/>
      <c r="B17" s="83"/>
      <c r="C17" s="207"/>
    </row>
    <row r="18" spans="1:3" s="43" customFormat="1" ht="17.25" customHeight="1">
      <c r="A18" s="301"/>
      <c r="B18" s="83"/>
      <c r="C18" s="207"/>
    </row>
    <row r="19" spans="1:3" s="43" customFormat="1" ht="17.25" customHeight="1">
      <c r="A19" s="301"/>
      <c r="B19" s="83"/>
      <c r="C19" s="207"/>
    </row>
    <row r="20" spans="1:3" s="43" customFormat="1" ht="17.25" customHeight="1">
      <c r="A20" s="301"/>
      <c r="B20" s="83"/>
      <c r="C20" s="207"/>
    </row>
    <row r="21" spans="1:3" s="43" customFormat="1" ht="17.25" customHeight="1">
      <c r="A21" s="301"/>
      <c r="B21" s="83"/>
      <c r="C21" s="207"/>
    </row>
    <row r="22" spans="1:3" s="43" customFormat="1" ht="17.25" customHeight="1">
      <c r="A22" s="301"/>
      <c r="B22" s="83"/>
      <c r="C22" s="207"/>
    </row>
    <row r="23" spans="1:3" s="43" customFormat="1" ht="17.25" customHeight="1">
      <c r="A23" s="301"/>
      <c r="B23" s="83"/>
      <c r="C23" s="207"/>
    </row>
    <row r="24" spans="1:3" s="43" customFormat="1" ht="17.25" customHeight="1">
      <c r="A24" s="301"/>
      <c r="B24" s="83"/>
      <c r="C24" s="207"/>
    </row>
    <row r="25" spans="1:3" s="43" customFormat="1" ht="17.25" customHeight="1">
      <c r="A25" s="301"/>
      <c r="B25" s="83"/>
      <c r="C25" s="207"/>
    </row>
    <row r="26" spans="1:3" s="43" customFormat="1" ht="17.25" customHeight="1">
      <c r="A26" s="301"/>
      <c r="B26" s="83"/>
      <c r="C26" s="207"/>
    </row>
    <row r="27" spans="1:3" s="43" customFormat="1" ht="17.25" customHeight="1">
      <c r="A27" s="301"/>
      <c r="B27" s="83"/>
      <c r="C27" s="207"/>
    </row>
    <row r="28" spans="1:3" s="43" customFormat="1" ht="17.25" customHeight="1">
      <c r="A28" s="301"/>
      <c r="B28" s="83"/>
      <c r="C28" s="207"/>
    </row>
    <row r="29" spans="1:3" s="43" customFormat="1" ht="17.25" customHeight="1">
      <c r="A29" s="301"/>
      <c r="B29" s="83"/>
      <c r="C29" s="207"/>
    </row>
    <row r="30" spans="1:3" s="43" customFormat="1" ht="17.25" customHeight="1">
      <c r="A30" s="301"/>
      <c r="B30" s="83"/>
      <c r="C30" s="207"/>
    </row>
    <row r="31" spans="1:3" s="43" customFormat="1" ht="17.25" customHeight="1">
      <c r="A31" s="301"/>
      <c r="B31" s="83"/>
      <c r="C31" s="207"/>
    </row>
    <row r="32" spans="1:3" s="43" customFormat="1" ht="17.25" customHeight="1">
      <c r="A32" s="301"/>
      <c r="B32" s="83"/>
      <c r="C32" s="207"/>
    </row>
    <row r="33" spans="1:3" s="43" customFormat="1" ht="17.25" customHeight="1">
      <c r="A33" s="233"/>
      <c r="B33" s="83"/>
      <c r="C33" s="207"/>
    </row>
    <row r="34" spans="1:3" s="43" customFormat="1" ht="17.25" customHeight="1">
      <c r="A34" s="301"/>
      <c r="B34" s="83"/>
      <c r="C34" s="207"/>
    </row>
    <row r="35" spans="1:3" s="43" customFormat="1" ht="17.25" customHeight="1">
      <c r="A35" s="301"/>
      <c r="B35" s="83"/>
      <c r="C35" s="207"/>
    </row>
    <row r="36" spans="1:3" s="43" customFormat="1" ht="17.25" customHeight="1">
      <c r="A36" s="301"/>
      <c r="B36" s="83"/>
      <c r="C36" s="207"/>
    </row>
    <row r="37" spans="1:3" s="43" customFormat="1" ht="17.25" customHeight="1">
      <c r="A37" s="301"/>
      <c r="B37" s="83"/>
      <c r="C37" s="207"/>
    </row>
    <row r="38" spans="1:3" s="43" customFormat="1" ht="17.25" customHeight="1">
      <c r="A38" s="301"/>
      <c r="B38" s="83"/>
      <c r="C38" s="207"/>
    </row>
    <row r="39" spans="1:3" s="43" customFormat="1" ht="17.25" customHeight="1">
      <c r="A39" s="204"/>
      <c r="B39" s="83"/>
      <c r="C39" s="207"/>
    </row>
    <row r="40" spans="1:3" s="43" customFormat="1" ht="15" customHeight="1">
      <c r="A40" s="204"/>
      <c r="B40" s="83"/>
      <c r="C40" s="207"/>
    </row>
    <row r="41" spans="1:3" s="43" customFormat="1" ht="15" customHeight="1">
      <c r="A41" s="204"/>
      <c r="B41" s="83"/>
      <c r="C41" s="207"/>
    </row>
    <row r="42" spans="1:3" s="43" customFormat="1" ht="18.75" customHeight="1">
      <c r="A42" s="204"/>
      <c r="B42" s="83"/>
      <c r="C42" s="207"/>
    </row>
    <row r="43" spans="1:3" s="43" customFormat="1" ht="21" customHeight="1" thickBot="1">
      <c r="A43" s="209" t="s">
        <v>88</v>
      </c>
      <c r="B43" s="210">
        <f>B6+B9</f>
        <v>521452420078</v>
      </c>
      <c r="C43" s="211"/>
    </row>
  </sheetData>
  <sheetProtection/>
  <mergeCells count="3">
    <mergeCell ref="A1:C1"/>
    <mergeCell ref="A2:C2"/>
    <mergeCell ref="A3:C3"/>
  </mergeCells>
  <printOptions horizontalCentered="1"/>
  <pageMargins left="0.5905511811023623" right="0.3937007874015748" top="0.7874015748031497" bottom="0.7874015748031497" header="0.11811023622047245" footer="0.3937007874015748"/>
  <pageSetup fitToHeight="0" fitToWidth="1" horizontalDpi="600" verticalDpi="600" orientation="portrait" paperSize="9" scale="91" r:id="rId1"/>
  <headerFooter alignWithMargins="0">
    <oddFooter>&amp;C&amp;"標楷體,標準"&amp;11 30</oddFooter>
  </headerFooter>
</worksheet>
</file>

<file path=xl/worksheets/sheet23.xml><?xml version="1.0" encoding="utf-8"?>
<worksheet xmlns="http://schemas.openxmlformats.org/spreadsheetml/2006/main" xmlns:r="http://schemas.openxmlformats.org/officeDocument/2006/relationships">
  <dimension ref="A1:C34"/>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41.796875" style="30" customWidth="1"/>
    <col min="2" max="2" width="16.796875" style="31" customWidth="1"/>
    <col min="3" max="3" width="15" style="30" customWidth="1"/>
    <col min="4" max="16384" width="8.8984375" style="30" customWidth="1"/>
  </cols>
  <sheetData>
    <row r="1" spans="1:3" ht="19.5" customHeight="1">
      <c r="A1" s="517" t="s">
        <v>15</v>
      </c>
      <c r="B1" s="517"/>
      <c r="C1" s="517"/>
    </row>
    <row r="2" spans="1:3" ht="19.5" customHeight="1">
      <c r="A2" s="518" t="s">
        <v>427</v>
      </c>
      <c r="B2" s="518"/>
      <c r="C2" s="518"/>
    </row>
    <row r="3" spans="1:3" ht="19.5" customHeight="1">
      <c r="A3" s="519" t="s">
        <v>639</v>
      </c>
      <c r="B3" s="519"/>
      <c r="C3" s="519"/>
    </row>
    <row r="4" ht="19.5" customHeight="1" thickBot="1">
      <c r="C4" s="79" t="s">
        <v>175</v>
      </c>
    </row>
    <row r="5" spans="1:3" s="43" customFormat="1" ht="21" customHeight="1">
      <c r="A5" s="201" t="s">
        <v>25</v>
      </c>
      <c r="B5" s="202" t="s">
        <v>17</v>
      </c>
      <c r="C5" s="203" t="s">
        <v>18</v>
      </c>
    </row>
    <row r="6" spans="1:3" s="43" customFormat="1" ht="24" customHeight="1">
      <c r="A6" s="224" t="s">
        <v>409</v>
      </c>
      <c r="B6" s="82">
        <v>49362538953</v>
      </c>
      <c r="C6" s="232"/>
    </row>
    <row r="7" spans="1:3" s="43" customFormat="1" ht="21" customHeight="1">
      <c r="A7" s="204" t="s">
        <v>91</v>
      </c>
      <c r="B7" s="92" t="s">
        <v>23</v>
      </c>
      <c r="C7" s="207"/>
    </row>
    <row r="8" spans="1:3" s="43" customFormat="1" ht="21" customHeight="1">
      <c r="A8" s="204"/>
      <c r="B8" s="83"/>
      <c r="C8" s="207"/>
    </row>
    <row r="9" spans="1:3" s="43" customFormat="1" ht="21" customHeight="1">
      <c r="A9" s="204"/>
      <c r="B9" s="83"/>
      <c r="C9" s="207"/>
    </row>
    <row r="10" spans="1:3" s="43" customFormat="1" ht="21" customHeight="1">
      <c r="A10" s="204"/>
      <c r="B10" s="83"/>
      <c r="C10" s="207"/>
    </row>
    <row r="11" spans="1:3" s="43" customFormat="1" ht="21" customHeight="1">
      <c r="A11" s="204"/>
      <c r="B11" s="83"/>
      <c r="C11" s="207"/>
    </row>
    <row r="12" spans="1:3" s="43" customFormat="1" ht="21" customHeight="1">
      <c r="A12" s="204"/>
      <c r="B12" s="83"/>
      <c r="C12" s="207"/>
    </row>
    <row r="13" spans="1:3" s="43" customFormat="1" ht="21" customHeight="1">
      <c r="A13" s="204"/>
      <c r="B13" s="83"/>
      <c r="C13" s="207"/>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21" customHeight="1">
      <c r="A33" s="204"/>
      <c r="B33" s="83"/>
      <c r="C33" s="207"/>
    </row>
    <row r="34" spans="1:3" s="43" customFormat="1" ht="21" customHeight="1" thickBot="1">
      <c r="A34" s="209" t="s">
        <v>88</v>
      </c>
      <c r="B34" s="210">
        <f>SUM(B6:B33)</f>
        <v>49362538953</v>
      </c>
      <c r="C34"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horizontalDpi="600" verticalDpi="600" orientation="portrait" paperSize="9" scale="95" r:id="rId1"/>
  <headerFooter alignWithMargins="0">
    <oddFooter>&amp;C&amp;"標楷體,標準"&amp;11 31</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41.796875" style="30" customWidth="1"/>
    <col min="2" max="2" width="16.796875" style="31" customWidth="1"/>
    <col min="3" max="3" width="14.796875" style="30" customWidth="1"/>
    <col min="4" max="16384" width="8.8984375" style="30" customWidth="1"/>
  </cols>
  <sheetData>
    <row r="1" spans="1:3" ht="19.5" customHeight="1">
      <c r="A1" s="517" t="s">
        <v>15</v>
      </c>
      <c r="B1" s="517"/>
      <c r="C1" s="517"/>
    </row>
    <row r="2" spans="1:3" ht="19.5" customHeight="1">
      <c r="A2" s="518" t="s">
        <v>51</v>
      </c>
      <c r="B2" s="518"/>
      <c r="C2" s="518"/>
    </row>
    <row r="3" spans="1:3" ht="19.5" customHeight="1">
      <c r="A3" s="519" t="s">
        <v>639</v>
      </c>
      <c r="B3" s="519"/>
      <c r="C3" s="519"/>
    </row>
    <row r="4" ht="19.5" customHeight="1" thickBot="1">
      <c r="C4" s="79" t="s">
        <v>175</v>
      </c>
    </row>
    <row r="5" spans="1:3" s="43" customFormat="1" ht="21" customHeight="1">
      <c r="A5" s="201" t="s">
        <v>25</v>
      </c>
      <c r="B5" s="202" t="s">
        <v>17</v>
      </c>
      <c r="C5" s="203" t="s">
        <v>18</v>
      </c>
    </row>
    <row r="6" spans="1:3" s="43" customFormat="1" ht="24.75" customHeight="1">
      <c r="A6" s="224" t="s">
        <v>92</v>
      </c>
      <c r="B6" s="82">
        <f>B7+B8</f>
        <v>314902243</v>
      </c>
      <c r="C6" s="232"/>
    </row>
    <row r="7" spans="1:3" s="43" customFormat="1" ht="24.75" customHeight="1">
      <c r="A7" s="204" t="s">
        <v>530</v>
      </c>
      <c r="B7" s="83">
        <v>311082500</v>
      </c>
      <c r="C7" s="207"/>
    </row>
    <row r="8" spans="1:3" s="43" customFormat="1" ht="21" customHeight="1">
      <c r="A8" s="204" t="s">
        <v>32</v>
      </c>
      <c r="B8" s="83">
        <v>3819743</v>
      </c>
      <c r="C8" s="207"/>
    </row>
    <row r="9" spans="1:3" s="43" customFormat="1" ht="21" customHeight="1">
      <c r="A9" s="204"/>
      <c r="B9" s="83"/>
      <c r="C9" s="207"/>
    </row>
    <row r="10" spans="1:3" s="43" customFormat="1" ht="21" customHeight="1">
      <c r="A10" s="204"/>
      <c r="B10" s="83"/>
      <c r="C10" s="207"/>
    </row>
    <row r="11" spans="1:3" s="43" customFormat="1" ht="21" customHeight="1">
      <c r="A11" s="204"/>
      <c r="B11" s="83"/>
      <c r="C11" s="207"/>
    </row>
    <row r="12" spans="1:3" s="43" customFormat="1" ht="21" customHeight="1">
      <c r="A12" s="204"/>
      <c r="B12" s="83"/>
      <c r="C12" s="207"/>
    </row>
    <row r="13" spans="1:3" s="43" customFormat="1" ht="21" customHeight="1">
      <c r="A13" s="204"/>
      <c r="B13" s="83"/>
      <c r="C13" s="207"/>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thickBot="1">
      <c r="A32" s="209" t="s">
        <v>88</v>
      </c>
      <c r="B32" s="210">
        <f>B6</f>
        <v>314902243</v>
      </c>
      <c r="C32"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scale="99" r:id="rId1"/>
  <headerFooter alignWithMargins="0">
    <oddFooter>&amp;C&amp;"標楷體,標準"&amp;10 32</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41.796875" style="30" customWidth="1"/>
    <col min="2" max="2" width="16.796875" style="31" customWidth="1"/>
    <col min="3" max="3" width="15" style="30" customWidth="1"/>
    <col min="4" max="16384" width="8.8984375" style="30" customWidth="1"/>
  </cols>
  <sheetData>
    <row r="1" spans="1:3" ht="19.5" customHeight="1">
      <c r="A1" s="517" t="s">
        <v>15</v>
      </c>
      <c r="B1" s="517"/>
      <c r="C1" s="517"/>
    </row>
    <row r="2" spans="1:3" ht="19.5" customHeight="1">
      <c r="A2" s="518" t="s">
        <v>52</v>
      </c>
      <c r="B2" s="518"/>
      <c r="C2" s="518"/>
    </row>
    <row r="3" spans="1:3" ht="19.5" customHeight="1">
      <c r="A3" s="519" t="s">
        <v>639</v>
      </c>
      <c r="B3" s="519"/>
      <c r="C3" s="519"/>
    </row>
    <row r="4" ht="19.5" customHeight="1" thickBot="1">
      <c r="C4" s="79" t="s">
        <v>175</v>
      </c>
    </row>
    <row r="5" spans="1:3" s="43" customFormat="1" ht="21" customHeight="1">
      <c r="A5" s="201" t="s">
        <v>25</v>
      </c>
      <c r="B5" s="202" t="s">
        <v>17</v>
      </c>
      <c r="C5" s="203" t="s">
        <v>18</v>
      </c>
    </row>
    <row r="6" spans="1:3" s="43" customFormat="1" ht="24" customHeight="1">
      <c r="A6" s="224" t="s">
        <v>29</v>
      </c>
      <c r="B6" s="82">
        <f>B7+B8</f>
        <v>407293997</v>
      </c>
      <c r="C6" s="232"/>
    </row>
    <row r="7" spans="1:3" s="43" customFormat="1" ht="24" customHeight="1">
      <c r="A7" s="204" t="s">
        <v>33</v>
      </c>
      <c r="B7" s="83">
        <v>276167955</v>
      </c>
      <c r="C7" s="207"/>
    </row>
    <row r="8" spans="1:3" s="43" customFormat="1" ht="24" customHeight="1">
      <c r="A8" s="204" t="s">
        <v>34</v>
      </c>
      <c r="B8" s="83">
        <v>131126042</v>
      </c>
      <c r="C8" s="207"/>
    </row>
    <row r="9" spans="1:3" s="43" customFormat="1" ht="24" customHeight="1">
      <c r="A9" s="204" t="s">
        <v>93</v>
      </c>
      <c r="B9" s="83">
        <f>B10+B11</f>
        <v>1554683996</v>
      </c>
      <c r="C9" s="207"/>
    </row>
    <row r="10" spans="1:3" s="43" customFormat="1" ht="24" customHeight="1">
      <c r="A10" s="204" t="s">
        <v>35</v>
      </c>
      <c r="B10" s="83">
        <v>1309197474</v>
      </c>
      <c r="C10" s="207"/>
    </row>
    <row r="11" spans="1:3" s="43" customFormat="1" ht="24" customHeight="1">
      <c r="A11" s="204" t="s">
        <v>36</v>
      </c>
      <c r="B11" s="83">
        <v>245486522</v>
      </c>
      <c r="C11" s="207"/>
    </row>
    <row r="12" spans="1:3" s="43" customFormat="1" ht="24" customHeight="1">
      <c r="A12" s="204"/>
      <c r="B12" s="83"/>
      <c r="C12" s="207"/>
    </row>
    <row r="13" spans="1:3" s="43" customFormat="1" ht="24" customHeight="1">
      <c r="A13" s="204"/>
      <c r="B13" s="83"/>
      <c r="C13" s="207"/>
    </row>
    <row r="14" spans="1:3" s="43" customFormat="1" ht="21" customHeight="1" hidden="1">
      <c r="A14" s="204" t="s">
        <v>210</v>
      </c>
      <c r="B14" s="83">
        <f>B15</f>
        <v>0</v>
      </c>
      <c r="C14" s="207"/>
    </row>
    <row r="15" spans="1:3" s="43" customFormat="1" ht="21" customHeight="1" hidden="1">
      <c r="A15" s="204" t="s">
        <v>211</v>
      </c>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21" customHeight="1">
      <c r="A33" s="204"/>
      <c r="B33" s="83"/>
      <c r="C33" s="207"/>
    </row>
    <row r="34" spans="1:3" s="43" customFormat="1" ht="21" customHeight="1" thickBot="1">
      <c r="A34" s="209" t="s">
        <v>88</v>
      </c>
      <c r="B34" s="210">
        <f>B6+B9+B12+B14</f>
        <v>1961977993</v>
      </c>
      <c r="C34"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scale="98" r:id="rId1"/>
  <headerFooter alignWithMargins="0">
    <oddFooter>&amp;C&amp;"標楷體,標準"&amp;10 33</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C35"/>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A2" sqref="A2:C2"/>
    </sheetView>
  </sheetViews>
  <sheetFormatPr defaultColWidth="8.796875" defaultRowHeight="15"/>
  <cols>
    <col min="1" max="1" width="41.796875" style="30" customWidth="1"/>
    <col min="2" max="2" width="16.796875" style="31" customWidth="1"/>
    <col min="3" max="3" width="15" style="30" customWidth="1"/>
    <col min="4" max="16384" width="8.8984375" style="30" customWidth="1"/>
  </cols>
  <sheetData>
    <row r="1" spans="1:3" ht="19.5" customHeight="1">
      <c r="A1" s="517" t="s">
        <v>15</v>
      </c>
      <c r="B1" s="517"/>
      <c r="C1" s="517"/>
    </row>
    <row r="2" spans="1:3" ht="19.5" customHeight="1">
      <c r="A2" s="518" t="s">
        <v>808</v>
      </c>
      <c r="B2" s="518"/>
      <c r="C2" s="518"/>
    </row>
    <row r="3" spans="1:3" ht="19.5" customHeight="1">
      <c r="A3" s="519" t="s">
        <v>639</v>
      </c>
      <c r="B3" s="519"/>
      <c r="C3" s="519"/>
    </row>
    <row r="4" ht="19.5" customHeight="1" thickBot="1">
      <c r="C4" s="79" t="s">
        <v>175</v>
      </c>
    </row>
    <row r="5" spans="1:3" s="43" customFormat="1" ht="21" customHeight="1">
      <c r="A5" s="201" t="s">
        <v>25</v>
      </c>
      <c r="B5" s="202" t="s">
        <v>17</v>
      </c>
      <c r="C5" s="203" t="s">
        <v>18</v>
      </c>
    </row>
    <row r="6" spans="1:3" s="43" customFormat="1" ht="24" customHeight="1">
      <c r="A6" s="204" t="s">
        <v>531</v>
      </c>
      <c r="B6" s="82">
        <f>B7</f>
        <v>607838774</v>
      </c>
      <c r="C6" s="522"/>
    </row>
    <row r="7" spans="1:3" s="43" customFormat="1" ht="24" customHeight="1">
      <c r="A7" s="204" t="s">
        <v>744</v>
      </c>
      <c r="B7" s="83">
        <v>607838774</v>
      </c>
      <c r="C7" s="523"/>
    </row>
    <row r="8" spans="1:3" s="43" customFormat="1" ht="21" customHeight="1">
      <c r="A8" s="204" t="s">
        <v>247</v>
      </c>
      <c r="B8" s="83">
        <f>B9</f>
        <v>311515</v>
      </c>
      <c r="C8" s="523"/>
    </row>
    <row r="9" spans="1:3" s="43" customFormat="1" ht="21" customHeight="1">
      <c r="A9" s="204" t="s">
        <v>37</v>
      </c>
      <c r="B9" s="83">
        <v>311515</v>
      </c>
      <c r="C9" s="523"/>
    </row>
    <row r="10" spans="1:3" s="43" customFormat="1" ht="21" customHeight="1">
      <c r="A10" s="234"/>
      <c r="B10" s="83"/>
      <c r="C10" s="208"/>
    </row>
    <row r="11" spans="1:3" s="43" customFormat="1" ht="21" customHeight="1">
      <c r="A11" s="234"/>
      <c r="B11" s="83"/>
      <c r="C11" s="208"/>
    </row>
    <row r="12" spans="1:3" s="43" customFormat="1" ht="21" customHeight="1">
      <c r="A12" s="234"/>
      <c r="B12" s="83"/>
      <c r="C12" s="208"/>
    </row>
    <row r="13" spans="1:3" s="43" customFormat="1" ht="21" customHeight="1">
      <c r="A13" s="234"/>
      <c r="B13" s="83"/>
      <c r="C13" s="208"/>
    </row>
    <row r="14" spans="1:3" s="43" customFormat="1" ht="21" customHeight="1">
      <c r="A14" s="234"/>
      <c r="B14" s="83"/>
      <c r="C14" s="208"/>
    </row>
    <row r="15" spans="1:3" s="43" customFormat="1" ht="21" customHeight="1">
      <c r="A15" s="204"/>
      <c r="B15" s="83"/>
      <c r="C15" s="208"/>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21" customHeight="1">
      <c r="A33" s="204"/>
      <c r="B33" s="83"/>
      <c r="C33" s="207"/>
    </row>
    <row r="34" spans="1:3" s="43" customFormat="1" ht="21" customHeight="1">
      <c r="A34" s="204"/>
      <c r="B34" s="83"/>
      <c r="C34" s="207"/>
    </row>
    <row r="35" spans="1:3" s="43" customFormat="1" ht="21" customHeight="1" thickBot="1">
      <c r="A35" s="209" t="s">
        <v>88</v>
      </c>
      <c r="B35" s="210">
        <f>B8+B6</f>
        <v>608150289</v>
      </c>
      <c r="C35" s="211"/>
    </row>
  </sheetData>
  <sheetProtection/>
  <mergeCells count="4">
    <mergeCell ref="A1:C1"/>
    <mergeCell ref="A2:C2"/>
    <mergeCell ref="A3:C3"/>
    <mergeCell ref="C6:C9"/>
  </mergeCells>
  <printOptions/>
  <pageMargins left="0.5905511811023623" right="0.3937007874015748" top="0.7874015748031497" bottom="0.7874015748031497" header="0.11811023622047245" footer="0.3937007874015748"/>
  <pageSetup fitToHeight="1" fitToWidth="1" horizontalDpi="600" verticalDpi="600" orientation="portrait" paperSize="9" scale="94" r:id="rId1"/>
  <headerFooter alignWithMargins="0">
    <oddFooter>&amp;C&amp;"標楷體,標準"&amp;10 34</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C33"/>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I4" sqref="I4"/>
    </sheetView>
  </sheetViews>
  <sheetFormatPr defaultColWidth="8.796875" defaultRowHeight="15"/>
  <cols>
    <col min="1" max="1" width="40.59765625" style="30" customWidth="1"/>
    <col min="2" max="2" width="16.796875" style="31" customWidth="1"/>
    <col min="3" max="3" width="16.69921875" style="30" customWidth="1"/>
    <col min="4" max="16384" width="8.8984375" style="30" customWidth="1"/>
  </cols>
  <sheetData>
    <row r="1" spans="1:3" ht="19.5" customHeight="1">
      <c r="A1" s="517" t="s">
        <v>15</v>
      </c>
      <c r="B1" s="517"/>
      <c r="C1" s="517"/>
    </row>
    <row r="2" spans="1:3" ht="19.5" customHeight="1">
      <c r="A2" s="518" t="s">
        <v>205</v>
      </c>
      <c r="B2" s="518"/>
      <c r="C2" s="518"/>
    </row>
    <row r="3" spans="1:3" ht="19.5" customHeight="1">
      <c r="A3" s="519" t="s">
        <v>639</v>
      </c>
      <c r="B3" s="519"/>
      <c r="C3" s="519"/>
    </row>
    <row r="4" ht="19.5" customHeight="1" thickBot="1">
      <c r="C4" s="79" t="s">
        <v>175</v>
      </c>
    </row>
    <row r="5" spans="1:3" s="43" customFormat="1" ht="21" customHeight="1">
      <c r="A5" s="201" t="s">
        <v>25</v>
      </c>
      <c r="B5" s="202" t="s">
        <v>17</v>
      </c>
      <c r="C5" s="203" t="s">
        <v>18</v>
      </c>
    </row>
    <row r="6" spans="1:3" s="43" customFormat="1" ht="25.5" customHeight="1">
      <c r="A6" s="204" t="s">
        <v>203</v>
      </c>
      <c r="B6" s="82">
        <f>B7+B8+B9</f>
        <v>163529851</v>
      </c>
      <c r="C6" s="524" t="s">
        <v>795</v>
      </c>
    </row>
    <row r="7" spans="1:3" s="43" customFormat="1" ht="25.5" customHeight="1" hidden="1">
      <c r="A7" s="204" t="s">
        <v>237</v>
      </c>
      <c r="B7" s="83"/>
      <c r="C7" s="509"/>
    </row>
    <row r="8" spans="1:3" s="43" customFormat="1" ht="25.5" customHeight="1">
      <c r="A8" s="204" t="s">
        <v>204</v>
      </c>
      <c r="B8" s="83">
        <v>161813601</v>
      </c>
      <c r="C8" s="509"/>
    </row>
    <row r="9" spans="1:3" s="43" customFormat="1" ht="19.5" customHeight="1">
      <c r="A9" s="204" t="s">
        <v>457</v>
      </c>
      <c r="B9" s="83">
        <v>1716250</v>
      </c>
      <c r="C9" s="509"/>
    </row>
    <row r="10" spans="1:3" s="43" customFormat="1" ht="19.5" customHeight="1">
      <c r="A10" s="234"/>
      <c r="B10" s="83"/>
      <c r="C10" s="509"/>
    </row>
    <row r="11" spans="1:3" s="43" customFormat="1" ht="21" customHeight="1">
      <c r="A11" s="204"/>
      <c r="B11" s="83"/>
      <c r="C11" s="509"/>
    </row>
    <row r="12" spans="1:3" s="43" customFormat="1" ht="21" customHeight="1">
      <c r="A12" s="204"/>
      <c r="B12" s="83"/>
      <c r="C12" s="207"/>
    </row>
    <row r="13" spans="1:3" s="43" customFormat="1" ht="21" customHeight="1">
      <c r="A13" s="204"/>
      <c r="B13" s="83"/>
      <c r="C13" s="207"/>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21" customHeight="1" thickBot="1">
      <c r="A33" s="209" t="s">
        <v>88</v>
      </c>
      <c r="B33" s="210">
        <f>B6</f>
        <v>163529851</v>
      </c>
      <c r="C33" s="211"/>
    </row>
  </sheetData>
  <sheetProtection/>
  <mergeCells count="4">
    <mergeCell ref="A1:C1"/>
    <mergeCell ref="A2:C2"/>
    <mergeCell ref="A3:C3"/>
    <mergeCell ref="C6:C11"/>
  </mergeCells>
  <printOptions/>
  <pageMargins left="0.5905511811023623" right="0.3937007874015748" top="0.7874015748031497" bottom="0.7874015748031497" header="0.11811023622047245" footer="0.3937007874015748"/>
  <pageSetup fitToHeight="1" fitToWidth="1" horizontalDpi="600" verticalDpi="600" orientation="portrait" paperSize="9" scale="98" r:id="rId1"/>
  <headerFooter alignWithMargins="0">
    <oddFooter>&amp;C&amp;"標楷體,標準"&amp;10 35</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C37"/>
  <sheetViews>
    <sheetView zoomScale="80" zoomScaleNormal="80" zoomScalePageLayoutView="0" workbookViewId="0" topLeftCell="A1">
      <selection activeCell="C13" sqref="C13"/>
    </sheetView>
  </sheetViews>
  <sheetFormatPr defaultColWidth="8.796875" defaultRowHeight="15"/>
  <cols>
    <col min="1" max="1" width="54.8984375" style="30" customWidth="1"/>
    <col min="2" max="2" width="16.19921875" style="31" customWidth="1"/>
    <col min="3" max="3" width="13.3984375" style="30" customWidth="1"/>
    <col min="4" max="16384" width="8.8984375" style="30" customWidth="1"/>
  </cols>
  <sheetData>
    <row r="1" spans="1:3" ht="19.5" customHeight="1">
      <c r="A1" s="517" t="s">
        <v>15</v>
      </c>
      <c r="B1" s="517"/>
      <c r="C1" s="517"/>
    </row>
    <row r="2" spans="1:3" ht="19.5" customHeight="1">
      <c r="A2" s="518" t="s">
        <v>286</v>
      </c>
      <c r="B2" s="518"/>
      <c r="C2" s="518"/>
    </row>
    <row r="3" spans="1:3" ht="19.5" customHeight="1">
      <c r="A3" s="519" t="s">
        <v>639</v>
      </c>
      <c r="B3" s="519"/>
      <c r="C3" s="519"/>
    </row>
    <row r="4" spans="2:3" ht="19.5" customHeight="1" thickBot="1">
      <c r="B4" s="80"/>
      <c r="C4" s="79" t="s">
        <v>175</v>
      </c>
    </row>
    <row r="5" spans="1:3" s="43" customFormat="1" ht="21" customHeight="1">
      <c r="A5" s="201" t="s">
        <v>25</v>
      </c>
      <c r="B5" s="202" t="s">
        <v>17</v>
      </c>
      <c r="C5" s="203" t="s">
        <v>148</v>
      </c>
    </row>
    <row r="6" spans="1:3" s="43" customFormat="1" ht="27" customHeight="1">
      <c r="A6" s="224" t="s">
        <v>287</v>
      </c>
      <c r="B6" s="82">
        <f>B7</f>
        <v>15750000000</v>
      </c>
      <c r="C6" s="232"/>
    </row>
    <row r="7" spans="1:3" s="43" customFormat="1" ht="27" customHeight="1">
      <c r="A7" s="204" t="s">
        <v>444</v>
      </c>
      <c r="B7" s="83">
        <v>15750000000</v>
      </c>
      <c r="C7" s="207"/>
    </row>
    <row r="8" spans="1:3" s="43" customFormat="1" ht="27" customHeight="1">
      <c r="A8" s="204" t="s">
        <v>288</v>
      </c>
      <c r="B8" s="83">
        <f>B9</f>
        <v>3092821702</v>
      </c>
      <c r="C8" s="207"/>
    </row>
    <row r="9" spans="1:3" s="43" customFormat="1" ht="27" customHeight="1">
      <c r="A9" s="204" t="s">
        <v>443</v>
      </c>
      <c r="B9" s="83">
        <v>3092821702</v>
      </c>
      <c r="C9" s="207"/>
    </row>
    <row r="10" spans="1:3" s="43" customFormat="1" ht="21" customHeight="1">
      <c r="A10" s="204" t="s">
        <v>440</v>
      </c>
      <c r="B10" s="83">
        <f>B11</f>
        <v>14000000000</v>
      </c>
      <c r="C10" s="207"/>
    </row>
    <row r="11" spans="1:3" s="43" customFormat="1" ht="21" customHeight="1">
      <c r="A11" s="204" t="s">
        <v>445</v>
      </c>
      <c r="B11" s="83">
        <v>14000000000</v>
      </c>
      <c r="C11" s="207"/>
    </row>
    <row r="12" spans="1:3" s="43" customFormat="1" ht="21" customHeight="1">
      <c r="A12" s="204"/>
      <c r="B12" s="83"/>
      <c r="C12" s="207"/>
    </row>
    <row r="13" spans="1:3" s="43" customFormat="1" ht="21" customHeight="1">
      <c r="A13" s="204"/>
      <c r="B13" s="83"/>
      <c r="C13" s="207"/>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21" customHeight="1">
      <c r="A33" s="204"/>
      <c r="B33" s="83"/>
      <c r="C33" s="207"/>
    </row>
    <row r="34" spans="1:3" s="43" customFormat="1" ht="21" customHeight="1">
      <c r="A34" s="204"/>
      <c r="B34" s="83"/>
      <c r="C34" s="207"/>
    </row>
    <row r="35" spans="1:3" s="43" customFormat="1" ht="21" customHeight="1">
      <c r="A35" s="204"/>
      <c r="B35" s="83"/>
      <c r="C35" s="207"/>
    </row>
    <row r="36" spans="1:3" s="43" customFormat="1" ht="21" customHeight="1">
      <c r="A36" s="204"/>
      <c r="B36" s="83"/>
      <c r="C36" s="207"/>
    </row>
    <row r="37" spans="1:3" s="43" customFormat="1" ht="21" customHeight="1" thickBot="1">
      <c r="A37" s="209" t="s">
        <v>88</v>
      </c>
      <c r="B37" s="210">
        <f>B6+B8+B10</f>
        <v>32842821702</v>
      </c>
      <c r="C37"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scale="85" r:id="rId1"/>
  <headerFooter alignWithMargins="0">
    <oddFooter>&amp;C&amp;"標楷體,標準"36</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C35"/>
  <sheetViews>
    <sheetView zoomScale="80" zoomScaleNormal="80"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D16" sqref="D16"/>
    </sheetView>
  </sheetViews>
  <sheetFormatPr defaultColWidth="8.796875" defaultRowHeight="15"/>
  <cols>
    <col min="1" max="1" width="58.69921875" style="30" customWidth="1"/>
    <col min="2" max="2" width="12.796875" style="31" customWidth="1"/>
    <col min="3" max="3" width="9.69921875" style="30" customWidth="1"/>
    <col min="4" max="16384" width="8.8984375" style="30" customWidth="1"/>
  </cols>
  <sheetData>
    <row r="1" spans="1:3" ht="19.5" customHeight="1">
      <c r="A1" s="517" t="s">
        <v>15</v>
      </c>
      <c r="B1" s="517"/>
      <c r="C1" s="517"/>
    </row>
    <row r="2" spans="1:3" ht="19.5" customHeight="1">
      <c r="A2" s="518" t="s">
        <v>290</v>
      </c>
      <c r="B2" s="518"/>
      <c r="C2" s="518"/>
    </row>
    <row r="3" spans="1:3" ht="19.5" customHeight="1">
      <c r="A3" s="519" t="s">
        <v>639</v>
      </c>
      <c r="B3" s="519"/>
      <c r="C3" s="519"/>
    </row>
    <row r="4" ht="19.5" customHeight="1" thickBot="1">
      <c r="C4" s="79" t="s">
        <v>175</v>
      </c>
    </row>
    <row r="5" spans="1:3" s="43" customFormat="1" ht="21" customHeight="1">
      <c r="A5" s="201" t="s">
        <v>25</v>
      </c>
      <c r="B5" s="202" t="s">
        <v>17</v>
      </c>
      <c r="C5" s="203" t="s">
        <v>149</v>
      </c>
    </row>
    <row r="6" spans="1:3" s="43" customFormat="1" ht="25.5" customHeight="1">
      <c r="A6" s="224" t="s">
        <v>289</v>
      </c>
      <c r="B6" s="89">
        <f>B7</f>
        <v>132381055</v>
      </c>
      <c r="C6" s="232"/>
    </row>
    <row r="7" spans="1:3" s="43" customFormat="1" ht="25.5" customHeight="1">
      <c r="A7" s="204" t="s">
        <v>291</v>
      </c>
      <c r="B7" s="90">
        <v>132381055</v>
      </c>
      <c r="C7" s="207"/>
    </row>
    <row r="8" spans="1:3" s="43" customFormat="1" ht="25.5" customHeight="1">
      <c r="A8" s="204" t="s">
        <v>441</v>
      </c>
      <c r="B8" s="83">
        <f>B9</f>
        <v>-65830657</v>
      </c>
      <c r="C8" s="207"/>
    </row>
    <row r="9" spans="1:3" s="43" customFormat="1" ht="25.5" customHeight="1">
      <c r="A9" s="282" t="s">
        <v>439</v>
      </c>
      <c r="B9" s="83">
        <v>-65830657</v>
      </c>
      <c r="C9" s="207"/>
    </row>
    <row r="10" spans="1:3" s="43" customFormat="1" ht="21" customHeight="1">
      <c r="A10" s="282" t="s">
        <v>442</v>
      </c>
      <c r="B10" s="83">
        <f>B11</f>
        <v>-79880353</v>
      </c>
      <c r="C10" s="207"/>
    </row>
    <row r="11" spans="1:3" s="43" customFormat="1" ht="21" customHeight="1">
      <c r="A11" s="282" t="s">
        <v>622</v>
      </c>
      <c r="B11" s="83">
        <v>-79880353</v>
      </c>
      <c r="C11" s="207"/>
    </row>
    <row r="12" spans="1:3" s="43" customFormat="1" ht="21" customHeight="1">
      <c r="A12" s="204"/>
      <c r="B12" s="83"/>
      <c r="C12" s="207"/>
    </row>
    <row r="13" spans="1:3" s="43" customFormat="1" ht="21" customHeight="1">
      <c r="A13" s="204"/>
      <c r="B13" s="83"/>
      <c r="C13" s="207"/>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21" customHeight="1">
      <c r="A33" s="204"/>
      <c r="B33" s="83"/>
      <c r="C33" s="207"/>
    </row>
    <row r="34" spans="1:3" s="43" customFormat="1" ht="21" customHeight="1">
      <c r="A34" s="204"/>
      <c r="B34" s="83"/>
      <c r="C34" s="207"/>
    </row>
    <row r="35" spans="1:3" s="43" customFormat="1" ht="21" customHeight="1" thickBot="1">
      <c r="A35" s="209" t="s">
        <v>88</v>
      </c>
      <c r="B35" s="210">
        <f>B6+B8+B10</f>
        <v>-13329955</v>
      </c>
      <c r="C35"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0" fitToWidth="1" horizontalDpi="600" verticalDpi="600" orientation="portrait" paperSize="9" scale="89" r:id="rId1"/>
  <headerFooter alignWithMargins="0">
    <oddFooter>&amp;C&amp;"標楷體,標準"37</oddFooter>
  </headerFooter>
</worksheet>
</file>

<file path=xl/worksheets/sheet3.xml><?xml version="1.0" encoding="utf-8"?>
<worksheet xmlns="http://schemas.openxmlformats.org/spreadsheetml/2006/main" xmlns:r="http://schemas.openxmlformats.org/officeDocument/2006/relationships">
  <dimension ref="A1:I52"/>
  <sheetViews>
    <sheetView zoomScale="75" zoomScaleNormal="75" zoomScalePageLayoutView="0" workbookViewId="0" topLeftCell="A3">
      <pane xSplit="2" ySplit="4" topLeftCell="C7" activePane="bottomRight" state="frozen"/>
      <selection pane="topLeft" activeCell="A3" sqref="A3"/>
      <selection pane="topRight" activeCell="C3" sqref="C3"/>
      <selection pane="bottomLeft" activeCell="A7" sqref="A7"/>
      <selection pane="bottomRight" activeCell="F6" sqref="F6"/>
    </sheetView>
  </sheetViews>
  <sheetFormatPr defaultColWidth="10.796875" defaultRowHeight="15"/>
  <cols>
    <col min="1" max="1" width="13.19921875" style="133" customWidth="1"/>
    <col min="2" max="2" width="26.09765625" style="133" customWidth="1"/>
    <col min="3" max="3" width="17.796875" style="133" customWidth="1"/>
    <col min="4" max="4" width="19.09765625" style="133" customWidth="1"/>
    <col min="5" max="5" width="19.09765625" style="133" bestFit="1" customWidth="1"/>
    <col min="6" max="6" width="11.09765625" style="133" customWidth="1"/>
    <col min="7" max="16384" width="10.796875" style="133" customWidth="1"/>
  </cols>
  <sheetData>
    <row r="1" spans="1:6" s="159" customFormat="1" ht="30" customHeight="1">
      <c r="A1" s="429" t="s">
        <v>809</v>
      </c>
      <c r="B1" s="430"/>
      <c r="C1" s="430"/>
      <c r="D1" s="430"/>
      <c r="E1" s="430"/>
      <c r="F1" s="430"/>
    </row>
    <row r="2" spans="1:6" s="159" customFormat="1" ht="30" customHeight="1">
      <c r="A2" s="431" t="s">
        <v>810</v>
      </c>
      <c r="B2" s="432"/>
      <c r="C2" s="432"/>
      <c r="D2" s="432"/>
      <c r="E2" s="432"/>
      <c r="F2" s="432"/>
    </row>
    <row r="3" spans="1:6" s="159" customFormat="1" ht="30" customHeight="1">
      <c r="A3" s="433" t="s">
        <v>811</v>
      </c>
      <c r="B3" s="433"/>
      <c r="C3" s="433"/>
      <c r="D3" s="433"/>
      <c r="E3" s="433"/>
      <c r="F3" s="433"/>
    </row>
    <row r="4" ht="24.75" customHeight="1" thickBot="1">
      <c r="F4" s="160" t="s">
        <v>31</v>
      </c>
    </row>
    <row r="5" spans="1:6" ht="27.75" customHeight="1">
      <c r="A5" s="434" t="s">
        <v>812</v>
      </c>
      <c r="B5" s="435"/>
      <c r="C5" s="438" t="s">
        <v>813</v>
      </c>
      <c r="D5" s="438" t="s">
        <v>814</v>
      </c>
      <c r="E5" s="439" t="s">
        <v>815</v>
      </c>
      <c r="F5" s="440"/>
    </row>
    <row r="6" spans="1:6" ht="42" customHeight="1">
      <c r="A6" s="436"/>
      <c r="B6" s="437"/>
      <c r="C6" s="437"/>
      <c r="D6" s="437"/>
      <c r="E6" s="161" t="s">
        <v>816</v>
      </c>
      <c r="F6" s="162" t="s">
        <v>817</v>
      </c>
    </row>
    <row r="7" spans="1:6" ht="27" customHeight="1">
      <c r="A7" s="427" t="s">
        <v>818</v>
      </c>
      <c r="B7" s="428"/>
      <c r="C7" s="132"/>
      <c r="D7" s="132"/>
      <c r="E7" s="132"/>
      <c r="F7" s="163"/>
    </row>
    <row r="8" spans="1:6" ht="27" customHeight="1">
      <c r="A8" s="426" t="s">
        <v>819</v>
      </c>
      <c r="B8" s="425"/>
      <c r="C8" s="106">
        <v>104121205000</v>
      </c>
      <c r="D8" s="106">
        <v>178800124007</v>
      </c>
      <c r="E8" s="106">
        <f>D8-C8</f>
        <v>74678919007</v>
      </c>
      <c r="F8" s="163">
        <f aca="true" t="shared" si="0" ref="F8:F13">ROUND(IF(E8=0,0,+E8/C8*100),2)</f>
        <v>71.72</v>
      </c>
    </row>
    <row r="9" spans="1:6" ht="27" customHeight="1">
      <c r="A9" s="426" t="s">
        <v>820</v>
      </c>
      <c r="B9" s="425"/>
      <c r="C9" s="106">
        <v>-10653756000</v>
      </c>
      <c r="D9" s="106">
        <v>-18589424841</v>
      </c>
      <c r="E9" s="106">
        <f aca="true" t="shared" si="1" ref="E9:E20">D9-C9</f>
        <v>-7935668841</v>
      </c>
      <c r="F9" s="163">
        <f t="shared" si="0"/>
        <v>74.49</v>
      </c>
    </row>
    <row r="10" spans="1:6" ht="27" customHeight="1">
      <c r="A10" s="426" t="s">
        <v>821</v>
      </c>
      <c r="B10" s="425"/>
      <c r="C10" s="106">
        <f>C8+C9</f>
        <v>93467449000</v>
      </c>
      <c r="D10" s="106">
        <f>D8+D9</f>
        <v>160210699166</v>
      </c>
      <c r="E10" s="106">
        <f t="shared" si="1"/>
        <v>66743250166</v>
      </c>
      <c r="F10" s="163">
        <f t="shared" si="0"/>
        <v>71.41</v>
      </c>
    </row>
    <row r="11" spans="1:6" ht="24" customHeight="1">
      <c r="A11" s="426" t="s">
        <v>822</v>
      </c>
      <c r="B11" s="425"/>
      <c r="C11" s="106">
        <f>SUM(C12:C17)</f>
        <v>-38157466000</v>
      </c>
      <c r="D11" s="106">
        <f>SUM(D12:D17)</f>
        <v>-92846353887</v>
      </c>
      <c r="E11" s="106">
        <f t="shared" si="1"/>
        <v>-54688887887</v>
      </c>
      <c r="F11" s="163">
        <f t="shared" si="0"/>
        <v>143.32</v>
      </c>
    </row>
    <row r="12" spans="1:6" ht="23.25" customHeight="1">
      <c r="A12" s="424" t="s">
        <v>823</v>
      </c>
      <c r="B12" s="425"/>
      <c r="C12" s="106">
        <v>57418000</v>
      </c>
      <c r="D12" s="106">
        <v>-114971853250</v>
      </c>
      <c r="E12" s="106">
        <f t="shared" si="1"/>
        <v>-115029271250</v>
      </c>
      <c r="F12" s="163">
        <f t="shared" si="0"/>
        <v>-200336.6</v>
      </c>
    </row>
    <row r="13" spans="1:6" ht="24" customHeight="1">
      <c r="A13" s="424" t="s">
        <v>824</v>
      </c>
      <c r="B13" s="425"/>
      <c r="C13" s="106">
        <v>6690000</v>
      </c>
      <c r="D13" s="106">
        <v>-2276720183</v>
      </c>
      <c r="E13" s="106">
        <f t="shared" si="1"/>
        <v>-2283410183</v>
      </c>
      <c r="F13" s="163">
        <f t="shared" si="0"/>
        <v>-34131.69</v>
      </c>
    </row>
    <row r="14" spans="1:6" ht="24.75" customHeight="1">
      <c r="A14" s="424" t="s">
        <v>825</v>
      </c>
      <c r="B14" s="425"/>
      <c r="C14" s="106"/>
      <c r="D14" s="106">
        <v>71424624337</v>
      </c>
      <c r="E14" s="106">
        <f t="shared" si="1"/>
        <v>71424624337</v>
      </c>
      <c r="F14" s="163"/>
    </row>
    <row r="15" spans="1:6" ht="24.75" customHeight="1">
      <c r="A15" s="424" t="s">
        <v>826</v>
      </c>
      <c r="B15" s="425"/>
      <c r="C15" s="106">
        <v>-382841000</v>
      </c>
      <c r="D15" s="106">
        <v>-173472782</v>
      </c>
      <c r="E15" s="106">
        <f t="shared" si="1"/>
        <v>209368218</v>
      </c>
      <c r="F15" s="163">
        <f>ROUND(IF(E15=0,0,+E15/C15*100),2)</f>
        <v>-54.69</v>
      </c>
    </row>
    <row r="16" spans="1:6" ht="27" customHeight="1">
      <c r="A16" s="426" t="s">
        <v>827</v>
      </c>
      <c r="B16" s="425"/>
      <c r="C16" s="106">
        <v>-37838733000</v>
      </c>
      <c r="D16" s="106">
        <v>-46321712578</v>
      </c>
      <c r="E16" s="106">
        <f t="shared" si="1"/>
        <v>-8482979578</v>
      </c>
      <c r="F16" s="163">
        <f>ROUND(IF(E16=0,0,+E16/C16*100),2)</f>
        <v>22.42</v>
      </c>
    </row>
    <row r="17" spans="1:6" ht="24" customHeight="1">
      <c r="A17" s="424" t="s">
        <v>828</v>
      </c>
      <c r="B17" s="425"/>
      <c r="C17" s="106"/>
      <c r="D17" s="106">
        <v>-527219431</v>
      </c>
      <c r="E17" s="106">
        <f t="shared" si="1"/>
        <v>-527219431</v>
      </c>
      <c r="F17" s="163"/>
    </row>
    <row r="18" spans="1:6" ht="27" customHeight="1">
      <c r="A18" s="426" t="s">
        <v>829</v>
      </c>
      <c r="B18" s="425"/>
      <c r="C18" s="106">
        <f>C10+C11</f>
        <v>55309983000</v>
      </c>
      <c r="D18" s="106">
        <f>D10+D11</f>
        <v>67364345279</v>
      </c>
      <c r="E18" s="106">
        <f t="shared" si="1"/>
        <v>12054362279</v>
      </c>
      <c r="F18" s="163">
        <f>ROUND(IF(E18=0,0,+E18/C18*100),2)</f>
        <v>21.79</v>
      </c>
    </row>
    <row r="19" spans="1:6" ht="27" customHeight="1">
      <c r="A19" s="426" t="s">
        <v>830</v>
      </c>
      <c r="B19" s="425"/>
      <c r="C19" s="106">
        <v>10853192000</v>
      </c>
      <c r="D19" s="106">
        <v>11224973318</v>
      </c>
      <c r="E19" s="106">
        <f t="shared" si="1"/>
        <v>371781318</v>
      </c>
      <c r="F19" s="163">
        <f>ROUND(IF(E19=0,0,+E19/C19*100),2)</f>
        <v>3.43</v>
      </c>
    </row>
    <row r="20" spans="1:6" ht="27" customHeight="1">
      <c r="A20" s="426" t="s">
        <v>831</v>
      </c>
      <c r="B20" s="425"/>
      <c r="C20" s="106"/>
      <c r="D20" s="106">
        <v>7570354261</v>
      </c>
      <c r="E20" s="106">
        <f t="shared" si="1"/>
        <v>7570354261</v>
      </c>
      <c r="F20" s="163"/>
    </row>
    <row r="21" spans="1:6" ht="24" customHeight="1">
      <c r="A21" s="426" t="s">
        <v>832</v>
      </c>
      <c r="B21" s="425"/>
      <c r="C21" s="106"/>
      <c r="D21" s="106"/>
      <c r="E21" s="106"/>
      <c r="F21" s="163"/>
    </row>
    <row r="22" spans="1:6" ht="27" customHeight="1">
      <c r="A22" s="441" t="s">
        <v>833</v>
      </c>
      <c r="B22" s="442"/>
      <c r="C22" s="134">
        <f>SUM(C18:C21)</f>
        <v>66163175000</v>
      </c>
      <c r="D22" s="134">
        <f>SUM(D18:D21)</f>
        <v>86159672858</v>
      </c>
      <c r="E22" s="107">
        <f>D22-C22</f>
        <v>19996497858</v>
      </c>
      <c r="F22" s="164">
        <f>ROUND(IF(E22=0,0,+E22/C22*100),2)</f>
        <v>30.22</v>
      </c>
    </row>
    <row r="23" spans="1:6" ht="27" customHeight="1">
      <c r="A23" s="443" t="s">
        <v>834</v>
      </c>
      <c r="B23" s="425"/>
      <c r="C23" s="135"/>
      <c r="D23" s="106"/>
      <c r="E23" s="106"/>
      <c r="F23" s="163"/>
    </row>
    <row r="24" spans="1:6" ht="27" customHeight="1">
      <c r="A24" s="444" t="s">
        <v>835</v>
      </c>
      <c r="B24" s="425"/>
      <c r="C24" s="106">
        <v>-244529839000</v>
      </c>
      <c r="D24" s="106">
        <v>-219807817758</v>
      </c>
      <c r="E24" s="106">
        <f>D24-C24</f>
        <v>24722021242</v>
      </c>
      <c r="F24" s="163">
        <f>ROUND(IF(E24=0,0,+E24/C24*100),2)</f>
        <v>-10.11</v>
      </c>
    </row>
    <row r="25" spans="1:6" ht="27" customHeight="1">
      <c r="A25" s="444" t="s">
        <v>836</v>
      </c>
      <c r="B25" s="425"/>
      <c r="C25" s="106"/>
      <c r="D25" s="106">
        <v>-503367639614</v>
      </c>
      <c r="E25" s="106">
        <f>D25-C25</f>
        <v>-503367639614</v>
      </c>
      <c r="F25" s="163"/>
    </row>
    <row r="26" spans="1:6" ht="27" customHeight="1">
      <c r="A26" s="444" t="s">
        <v>837</v>
      </c>
      <c r="B26" s="425"/>
      <c r="C26" s="106">
        <v>4057989000</v>
      </c>
      <c r="D26" s="106">
        <v>513468592941</v>
      </c>
      <c r="E26" s="106">
        <f>D26-C26</f>
        <v>509410603941</v>
      </c>
      <c r="F26" s="163">
        <f>ROUND(IF(E26=0,0,+E26/C26*100),2)</f>
        <v>12553.28</v>
      </c>
    </row>
    <row r="27" spans="1:6" ht="27" customHeight="1">
      <c r="A27" s="444" t="s">
        <v>838</v>
      </c>
      <c r="B27" s="425"/>
      <c r="C27" s="106">
        <v>-2000000</v>
      </c>
      <c r="D27" s="106">
        <v>-143334</v>
      </c>
      <c r="E27" s="106">
        <f>D27-C27</f>
        <v>1856666</v>
      </c>
      <c r="F27" s="163">
        <f>ROUND(IF(E27=0,0,+E27/C27*100),2)</f>
        <v>-92.83</v>
      </c>
    </row>
    <row r="28" spans="1:6" ht="27" customHeight="1">
      <c r="A28" s="447" t="s">
        <v>839</v>
      </c>
      <c r="B28" s="442"/>
      <c r="C28" s="107">
        <f>SUM(C24:C27)</f>
        <v>-240473850000</v>
      </c>
      <c r="D28" s="107">
        <f>SUM(D24:D27)</f>
        <v>-209707007765</v>
      </c>
      <c r="E28" s="107">
        <f>D28-C28</f>
        <v>30766842235</v>
      </c>
      <c r="F28" s="164">
        <f>ROUND(IF(E28=0,0,+E28/C28*100),2)</f>
        <v>-12.79</v>
      </c>
    </row>
    <row r="29" spans="1:6" ht="23.25" customHeight="1">
      <c r="A29" s="445" t="s">
        <v>840</v>
      </c>
      <c r="B29" s="425"/>
      <c r="C29" s="135"/>
      <c r="D29" s="135"/>
      <c r="E29" s="106"/>
      <c r="F29" s="163"/>
    </row>
    <row r="30" spans="1:6" ht="27" customHeight="1">
      <c r="A30" s="424" t="s">
        <v>841</v>
      </c>
      <c r="B30" s="425"/>
      <c r="C30" s="106">
        <v>206307025000</v>
      </c>
      <c r="D30" s="106">
        <v>240868087013</v>
      </c>
      <c r="E30" s="106">
        <f aca="true" t="shared" si="2" ref="E30:E36">D30-C30</f>
        <v>34561062013</v>
      </c>
      <c r="F30" s="163">
        <f aca="true" t="shared" si="3" ref="F30:F36">ROUND(IF(E30=0,0,+E30/C30*100),2)</f>
        <v>16.75</v>
      </c>
    </row>
    <row r="31" spans="1:6" ht="21.75" customHeight="1">
      <c r="A31" s="424" t="s">
        <v>842</v>
      </c>
      <c r="B31" s="425"/>
      <c r="C31" s="106">
        <v>-28447230000</v>
      </c>
      <c r="D31" s="106">
        <v>-27530242330</v>
      </c>
      <c r="E31" s="106">
        <f t="shared" si="2"/>
        <v>916987670</v>
      </c>
      <c r="F31" s="163">
        <f t="shared" si="3"/>
        <v>-3.22</v>
      </c>
    </row>
    <row r="32" spans="1:6" ht="27" customHeight="1">
      <c r="A32" s="441" t="s">
        <v>843</v>
      </c>
      <c r="B32" s="442"/>
      <c r="C32" s="107">
        <f>SUM(C30:C31)</f>
        <v>177859795000</v>
      </c>
      <c r="D32" s="107">
        <f>SUM(D30:D31)</f>
        <v>213337844683</v>
      </c>
      <c r="E32" s="107">
        <f t="shared" si="2"/>
        <v>35478049683</v>
      </c>
      <c r="F32" s="164">
        <f t="shared" si="3"/>
        <v>19.95</v>
      </c>
    </row>
    <row r="33" spans="1:6" ht="23.25" customHeight="1">
      <c r="A33" s="445" t="s">
        <v>844</v>
      </c>
      <c r="B33" s="446"/>
      <c r="C33" s="107"/>
      <c r="D33" s="107">
        <v>-2432627647</v>
      </c>
      <c r="E33" s="107">
        <f>D33-C33</f>
        <v>-2432627647</v>
      </c>
      <c r="F33" s="164"/>
    </row>
    <row r="34" spans="1:6" ht="23.25" customHeight="1">
      <c r="A34" s="445" t="s">
        <v>845</v>
      </c>
      <c r="B34" s="425"/>
      <c r="C34" s="107">
        <f>C22+C28+C32</f>
        <v>3549120000</v>
      </c>
      <c r="D34" s="107">
        <f>D22+D28+D32+D33</f>
        <v>87357882129</v>
      </c>
      <c r="E34" s="107">
        <f>D34-C34</f>
        <v>83808762129</v>
      </c>
      <c r="F34" s="164">
        <f t="shared" si="3"/>
        <v>2361.4</v>
      </c>
    </row>
    <row r="35" spans="1:6" ht="23.25" customHeight="1">
      <c r="A35" s="445" t="s">
        <v>846</v>
      </c>
      <c r="B35" s="425"/>
      <c r="C35" s="107">
        <v>59424999000</v>
      </c>
      <c r="D35" s="107">
        <v>68160731522</v>
      </c>
      <c r="E35" s="107">
        <f t="shared" si="2"/>
        <v>8735732522</v>
      </c>
      <c r="F35" s="164">
        <f t="shared" si="3"/>
        <v>14.7</v>
      </c>
    </row>
    <row r="36" spans="1:6" ht="27" customHeight="1" thickBot="1">
      <c r="A36" s="422" t="s">
        <v>847</v>
      </c>
      <c r="B36" s="423"/>
      <c r="C36" s="108">
        <v>62974119000</v>
      </c>
      <c r="D36" s="108">
        <f>157951241298-2432627647</f>
        <v>155518613651</v>
      </c>
      <c r="E36" s="107">
        <f t="shared" si="2"/>
        <v>92544494651</v>
      </c>
      <c r="F36" s="164">
        <f t="shared" si="3"/>
        <v>146.96</v>
      </c>
    </row>
    <row r="37" spans="1:8" ht="16.5" customHeight="1">
      <c r="A37" s="165" t="s">
        <v>848</v>
      </c>
      <c r="B37" s="136"/>
      <c r="C37" s="136"/>
      <c r="D37" s="136"/>
      <c r="E37" s="136"/>
      <c r="F37" s="136"/>
      <c r="G37" s="137"/>
      <c r="H37" s="137"/>
    </row>
    <row r="38" spans="1:8" ht="19.5" customHeight="1">
      <c r="A38" s="142" t="s">
        <v>752</v>
      </c>
      <c r="B38" s="137"/>
      <c r="C38" s="137"/>
      <c r="D38" s="137"/>
      <c r="E38" s="137"/>
      <c r="F38" s="137"/>
      <c r="G38" s="137"/>
      <c r="H38" s="137"/>
    </row>
    <row r="39" spans="1:9" ht="19.5" customHeight="1">
      <c r="A39" s="142" t="s">
        <v>753</v>
      </c>
      <c r="B39" s="137"/>
      <c r="C39" s="137"/>
      <c r="D39" s="137"/>
      <c r="E39" s="137"/>
      <c r="F39" s="137"/>
      <c r="G39" s="137"/>
      <c r="H39" s="316"/>
      <c r="I39" s="316"/>
    </row>
    <row r="40" spans="1:9" ht="19.5" customHeight="1">
      <c r="A40" s="142" t="s">
        <v>754</v>
      </c>
      <c r="B40" s="137"/>
      <c r="C40" s="137"/>
      <c r="D40" s="137"/>
      <c r="E40" s="137"/>
      <c r="F40" s="137"/>
      <c r="G40" s="137"/>
      <c r="H40" s="316"/>
      <c r="I40" s="316"/>
    </row>
    <row r="41" spans="1:9" s="10" customFormat="1" ht="19.5" customHeight="1">
      <c r="A41" s="143" t="s">
        <v>751</v>
      </c>
      <c r="B41" s="137"/>
      <c r="C41" s="137"/>
      <c r="D41" s="137"/>
      <c r="E41" s="137"/>
      <c r="F41" s="137"/>
      <c r="G41" s="16"/>
      <c r="H41" s="16"/>
      <c r="I41" s="316"/>
    </row>
    <row r="42" spans="1:9" ht="19.5" customHeight="1">
      <c r="A42" s="143" t="s">
        <v>849</v>
      </c>
      <c r="B42" s="138"/>
      <c r="C42" s="138"/>
      <c r="D42" s="138"/>
      <c r="E42" s="138"/>
      <c r="F42" s="138"/>
      <c r="G42" s="316"/>
      <c r="H42" s="316"/>
      <c r="I42" s="316"/>
    </row>
    <row r="43" spans="1:9" ht="19.5" customHeight="1">
      <c r="A43" s="143" t="s">
        <v>850</v>
      </c>
      <c r="B43" s="138"/>
      <c r="C43" s="138"/>
      <c r="D43" s="138"/>
      <c r="E43" s="138"/>
      <c r="F43" s="138"/>
      <c r="G43" s="316"/>
      <c r="H43" s="316"/>
      <c r="I43" s="316"/>
    </row>
    <row r="44" spans="1:9" ht="19.5" customHeight="1">
      <c r="A44" s="143" t="s">
        <v>851</v>
      </c>
      <c r="B44" s="138"/>
      <c r="C44" s="138"/>
      <c r="D44" s="138"/>
      <c r="E44" s="138"/>
      <c r="F44" s="138"/>
      <c r="G44" s="138"/>
      <c r="H44" s="138"/>
      <c r="I44" s="316"/>
    </row>
    <row r="45" s="143" customFormat="1" ht="16.5">
      <c r="A45" s="276"/>
    </row>
    <row r="48" spans="3:6" ht="16.5">
      <c r="C48" s="139"/>
      <c r="D48" s="139"/>
      <c r="E48" s="139"/>
      <c r="F48" s="139"/>
    </row>
    <row r="49" spans="3:6" s="152" customFormat="1" ht="15">
      <c r="C49" s="140"/>
      <c r="D49" s="140"/>
      <c r="E49" s="140"/>
      <c r="F49" s="140"/>
    </row>
    <row r="50" spans="3:6" s="152" customFormat="1" ht="15">
      <c r="C50" s="141"/>
      <c r="D50" s="141"/>
      <c r="E50" s="141"/>
      <c r="F50" s="141"/>
    </row>
    <row r="51" spans="3:6" s="152" customFormat="1" ht="15">
      <c r="C51" s="140"/>
      <c r="D51" s="140"/>
      <c r="E51" s="140"/>
      <c r="F51" s="140"/>
    </row>
    <row r="52" spans="3:6" ht="16.5">
      <c r="C52" s="139"/>
      <c r="D52" s="139"/>
      <c r="E52" s="139"/>
      <c r="F52" s="139"/>
    </row>
  </sheetData>
  <sheetProtection/>
  <mergeCells count="37">
    <mergeCell ref="A32:B32"/>
    <mergeCell ref="A33:B33"/>
    <mergeCell ref="A34:B34"/>
    <mergeCell ref="A35:B35"/>
    <mergeCell ref="A26:B26"/>
    <mergeCell ref="A27:B27"/>
    <mergeCell ref="A28:B28"/>
    <mergeCell ref="A29:B29"/>
    <mergeCell ref="A20:B20"/>
    <mergeCell ref="A31:B31"/>
    <mergeCell ref="A30:B30"/>
    <mergeCell ref="A16:B16"/>
    <mergeCell ref="A17:B17"/>
    <mergeCell ref="A22:B22"/>
    <mergeCell ref="A23:B23"/>
    <mergeCell ref="A24:B24"/>
    <mergeCell ref="A25:B25"/>
    <mergeCell ref="A21:B21"/>
    <mergeCell ref="A19:B19"/>
    <mergeCell ref="A1:F1"/>
    <mergeCell ref="A2:F2"/>
    <mergeCell ref="A3:F3"/>
    <mergeCell ref="A5:B6"/>
    <mergeCell ref="C5:C6"/>
    <mergeCell ref="D5:D6"/>
    <mergeCell ref="E5:F5"/>
    <mergeCell ref="A15:B15"/>
    <mergeCell ref="A36:B36"/>
    <mergeCell ref="A14:B14"/>
    <mergeCell ref="A9:B9"/>
    <mergeCell ref="A7:B7"/>
    <mergeCell ref="A8:B8"/>
    <mergeCell ref="A11:B11"/>
    <mergeCell ref="A12:B12"/>
    <mergeCell ref="A13:B13"/>
    <mergeCell ref="A10:B10"/>
    <mergeCell ref="A18:B18"/>
  </mergeCells>
  <printOptions horizontalCentered="1"/>
  <pageMargins left="0.4724409448818898" right="0.4724409448818898" top="0.7874015748031497" bottom="0.7874015748031497" header="0.11811023622047245" footer="0.3937007874015748"/>
  <pageSetup fitToHeight="0" horizontalDpi="600" verticalDpi="600" orientation="portrait" paperSize="9" scale="63" r:id="rId1"/>
  <headerFooter alignWithMargins="0">
    <oddFooter>&amp;C&amp;"標楷體,標準"&amp;14 11</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41.796875" style="30" customWidth="1"/>
    <col min="2" max="2" width="16.796875" style="31" customWidth="1"/>
    <col min="3" max="3" width="14.8984375" style="30" customWidth="1"/>
    <col min="4" max="16384" width="8.8984375" style="30" customWidth="1"/>
  </cols>
  <sheetData>
    <row r="1" spans="1:3" ht="19.5" customHeight="1">
      <c r="A1" s="517" t="s">
        <v>15</v>
      </c>
      <c r="B1" s="517"/>
      <c r="C1" s="517"/>
    </row>
    <row r="2" spans="1:3" ht="19.5" customHeight="1">
      <c r="A2" s="518" t="s">
        <v>131</v>
      </c>
      <c r="B2" s="518"/>
      <c r="C2" s="518"/>
    </row>
    <row r="3" spans="1:3" ht="19.5" customHeight="1">
      <c r="A3" s="519" t="s">
        <v>639</v>
      </c>
      <c r="B3" s="519"/>
      <c r="C3" s="519"/>
    </row>
    <row r="4" ht="19.5" customHeight="1" thickBot="1">
      <c r="C4" s="79" t="s">
        <v>175</v>
      </c>
    </row>
    <row r="5" spans="1:3" s="43" customFormat="1" ht="21" customHeight="1">
      <c r="A5" s="201" t="s">
        <v>25</v>
      </c>
      <c r="B5" s="202" t="s">
        <v>17</v>
      </c>
      <c r="C5" s="203" t="s">
        <v>18</v>
      </c>
    </row>
    <row r="6" spans="1:3" s="43" customFormat="1" ht="24" customHeight="1">
      <c r="A6" s="224" t="s">
        <v>150</v>
      </c>
      <c r="B6" s="82">
        <f>B7+B8</f>
        <v>203114269713</v>
      </c>
      <c r="C6" s="232"/>
    </row>
    <row r="7" spans="1:3" s="43" customFormat="1" ht="24" customHeight="1">
      <c r="A7" s="204" t="s">
        <v>151</v>
      </c>
      <c r="B7" s="83">
        <v>132795927430</v>
      </c>
      <c r="C7" s="207"/>
    </row>
    <row r="8" spans="1:3" s="43" customFormat="1" ht="24" customHeight="1">
      <c r="A8" s="204" t="s">
        <v>152</v>
      </c>
      <c r="B8" s="83">
        <v>70318342283</v>
      </c>
      <c r="C8" s="207"/>
    </row>
    <row r="9" spans="1:3" s="43" customFormat="1" ht="21" customHeight="1">
      <c r="A9" s="204" t="s">
        <v>745</v>
      </c>
      <c r="B9" s="83">
        <f>B10</f>
        <v>10819952</v>
      </c>
      <c r="C9" s="207"/>
    </row>
    <row r="10" spans="1:3" s="43" customFormat="1" ht="21" customHeight="1">
      <c r="A10" s="204" t="s">
        <v>746</v>
      </c>
      <c r="B10" s="83">
        <v>10819952</v>
      </c>
      <c r="C10" s="207"/>
    </row>
    <row r="11" spans="1:3" s="43" customFormat="1" ht="21" customHeight="1">
      <c r="A11" s="204"/>
      <c r="B11" s="83" t="s">
        <v>23</v>
      </c>
      <c r="C11" s="207"/>
    </row>
    <row r="12" spans="1:3" s="43" customFormat="1" ht="21" customHeight="1">
      <c r="A12" s="204"/>
      <c r="B12" s="83"/>
      <c r="C12" s="207"/>
    </row>
    <row r="13" spans="1:3" s="43" customFormat="1" ht="21" customHeight="1">
      <c r="A13" s="204"/>
      <c r="B13" s="83"/>
      <c r="C13" s="207"/>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thickBot="1">
      <c r="A32" s="209" t="s">
        <v>88</v>
      </c>
      <c r="B32" s="210">
        <f>B6+B9</f>
        <v>203125089665</v>
      </c>
      <c r="C32" s="211"/>
    </row>
  </sheetData>
  <sheetProtection/>
  <mergeCells count="3">
    <mergeCell ref="A1:C1"/>
    <mergeCell ref="A2:C2"/>
    <mergeCell ref="A3:C3"/>
  </mergeCells>
  <printOptions/>
  <pageMargins left="0.3937007874015748" right="0.3937007874015748" top="0.7874015748031497" bottom="0.7874015748031497" header="0.11811023622047245" footer="0.3937007874015748"/>
  <pageSetup fitToHeight="1" fitToWidth="1" horizontalDpi="600" verticalDpi="600" orientation="portrait" paperSize="9" r:id="rId1"/>
  <headerFooter alignWithMargins="0">
    <oddFooter>&amp;C&amp;"標楷體,標準"&amp;10 38</oddFooter>
  </headerFooter>
</worksheet>
</file>

<file path=xl/worksheets/sheet31.xml><?xml version="1.0" encoding="utf-8"?>
<worksheet xmlns="http://schemas.openxmlformats.org/spreadsheetml/2006/main" xmlns:r="http://schemas.openxmlformats.org/officeDocument/2006/relationships">
  <dimension ref="A1:C34"/>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44.3984375" style="30" customWidth="1"/>
    <col min="2" max="2" width="16.796875" style="31" customWidth="1"/>
    <col min="3" max="3" width="14.296875" style="30" customWidth="1"/>
    <col min="4" max="16384" width="8.8984375" style="30" customWidth="1"/>
  </cols>
  <sheetData>
    <row r="1" spans="1:3" ht="19.5" customHeight="1">
      <c r="A1" s="517" t="s">
        <v>15</v>
      </c>
      <c r="B1" s="517"/>
      <c r="C1" s="517"/>
    </row>
    <row r="2" spans="1:3" ht="19.5" customHeight="1">
      <c r="A2" s="518" t="s">
        <v>410</v>
      </c>
      <c r="B2" s="518"/>
      <c r="C2" s="518"/>
    </row>
    <row r="3" spans="1:3" ht="19.5" customHeight="1">
      <c r="A3" s="519" t="s">
        <v>639</v>
      </c>
      <c r="B3" s="519"/>
      <c r="C3" s="519"/>
    </row>
    <row r="4" ht="19.5" customHeight="1" thickBot="1">
      <c r="C4" s="79" t="s">
        <v>174</v>
      </c>
    </row>
    <row r="5" spans="1:3" s="43" customFormat="1" ht="21" customHeight="1">
      <c r="A5" s="201" t="s">
        <v>25</v>
      </c>
      <c r="B5" s="202" t="s">
        <v>17</v>
      </c>
      <c r="C5" s="203" t="s">
        <v>18</v>
      </c>
    </row>
    <row r="6" spans="1:3" s="43" customFormat="1" ht="24" customHeight="1">
      <c r="A6" s="224" t="s">
        <v>295</v>
      </c>
      <c r="B6" s="82">
        <f>B7</f>
        <v>11459050000</v>
      </c>
      <c r="C6" s="232"/>
    </row>
    <row r="7" spans="1:3" s="43" customFormat="1" ht="21" customHeight="1">
      <c r="A7" s="233" t="s">
        <v>581</v>
      </c>
      <c r="B7" s="83">
        <v>11459050000</v>
      </c>
      <c r="C7" s="207"/>
    </row>
    <row r="8" spans="1:3" s="43" customFormat="1" ht="21" customHeight="1">
      <c r="A8" s="301"/>
      <c r="B8" s="83"/>
      <c r="C8" s="207"/>
    </row>
    <row r="9" spans="1:3" s="43" customFormat="1" ht="21" customHeight="1">
      <c r="A9" s="301"/>
      <c r="B9" s="83"/>
      <c r="C9" s="207"/>
    </row>
    <row r="10" spans="1:3" s="43" customFormat="1" ht="21" customHeight="1">
      <c r="A10" s="301"/>
      <c r="B10" s="83"/>
      <c r="C10" s="207"/>
    </row>
    <row r="11" spans="1:3" s="43" customFormat="1" ht="21" customHeight="1">
      <c r="A11" s="301"/>
      <c r="B11" s="83"/>
      <c r="C11" s="207"/>
    </row>
    <row r="12" spans="1:3" s="43" customFormat="1" ht="21" customHeight="1">
      <c r="A12" s="301"/>
      <c r="B12" s="83"/>
      <c r="C12" s="207"/>
    </row>
    <row r="13" spans="1:3" s="43" customFormat="1" ht="21" customHeight="1">
      <c r="A13" s="301"/>
      <c r="B13" s="83"/>
      <c r="C13" s="207"/>
    </row>
    <row r="14" spans="1:3" s="43" customFormat="1" ht="21" customHeight="1">
      <c r="A14" s="301"/>
      <c r="B14" s="83"/>
      <c r="C14" s="207"/>
    </row>
    <row r="15" spans="1:3" s="43" customFormat="1" ht="21" customHeight="1">
      <c r="A15" s="301"/>
      <c r="B15" s="83"/>
      <c r="C15" s="207"/>
    </row>
    <row r="16" spans="1:3" s="43" customFormat="1" ht="21" customHeight="1">
      <c r="A16" s="301"/>
      <c r="B16" s="83"/>
      <c r="C16" s="207"/>
    </row>
    <row r="17" spans="1:3" s="43" customFormat="1" ht="21" customHeight="1">
      <c r="A17" s="301"/>
      <c r="B17" s="83"/>
      <c r="C17" s="207"/>
    </row>
    <row r="18" spans="1:3" s="43" customFormat="1" ht="12.75"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21" customHeight="1">
      <c r="A33" s="204"/>
      <c r="B33" s="83"/>
      <c r="C33" s="207"/>
    </row>
    <row r="34" spans="1:3" s="43" customFormat="1" ht="21" customHeight="1" thickBot="1">
      <c r="A34" s="209" t="s">
        <v>88</v>
      </c>
      <c r="B34" s="210">
        <f>B6</f>
        <v>11459050000</v>
      </c>
      <c r="C34"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horizontalDpi="600" verticalDpi="600" orientation="portrait" paperSize="9" scale="95" r:id="rId1"/>
  <headerFooter alignWithMargins="0">
    <oddFooter>&amp;C&amp;"標楷體,標準"&amp;11 39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J38"/>
  <sheetViews>
    <sheetView zoomScale="75" zoomScaleNormal="75" zoomScalePageLayoutView="0" workbookViewId="0" topLeftCell="A2">
      <pane xSplit="1" ySplit="6" topLeftCell="B8"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19.3984375" style="152" customWidth="1"/>
    <col min="2" max="2" width="13.69921875" style="152" customWidth="1"/>
    <col min="3" max="3" width="14.296875" style="152" bestFit="1" customWidth="1"/>
    <col min="4" max="4" width="16.296875" style="152" customWidth="1"/>
    <col min="5" max="5" width="15.09765625" style="152" bestFit="1" customWidth="1"/>
    <col min="6" max="6" width="14.796875" style="332" customWidth="1"/>
    <col min="7" max="7" width="17" style="153" customWidth="1"/>
    <col min="8" max="8" width="5.09765625" style="152" hidden="1" customWidth="1"/>
    <col min="9" max="9" width="18.296875" style="152" bestFit="1" customWidth="1"/>
    <col min="10" max="10" width="16.09765625" style="153" hidden="1" customWidth="1"/>
    <col min="11" max="11" width="18.296875" style="152" bestFit="1" customWidth="1"/>
    <col min="12" max="16384" width="8.8984375" style="152" customWidth="1"/>
  </cols>
  <sheetData>
    <row r="1" spans="1:8" ht="19.5" customHeight="1">
      <c r="A1" s="525" t="s">
        <v>538</v>
      </c>
      <c r="B1" s="525"/>
      <c r="C1" s="525"/>
      <c r="D1" s="526"/>
      <c r="E1" s="526"/>
      <c r="F1" s="526"/>
      <c r="G1" s="526"/>
      <c r="H1" s="526"/>
    </row>
    <row r="2" spans="1:8" ht="19.5" customHeight="1">
      <c r="A2" s="527" t="s">
        <v>539</v>
      </c>
      <c r="B2" s="527"/>
      <c r="C2" s="527"/>
      <c r="D2" s="527"/>
      <c r="E2" s="527"/>
      <c r="F2" s="527"/>
      <c r="G2" s="527"/>
      <c r="H2" s="527"/>
    </row>
    <row r="3" spans="1:8" ht="19.5" customHeight="1">
      <c r="A3" s="528" t="s">
        <v>639</v>
      </c>
      <c r="B3" s="528"/>
      <c r="C3" s="528"/>
      <c r="D3" s="528"/>
      <c r="E3" s="528"/>
      <c r="F3" s="528"/>
      <c r="G3" s="528"/>
      <c r="H3" s="528"/>
    </row>
    <row r="4" spans="1:7" ht="19.5" customHeight="1" thickBot="1">
      <c r="A4" s="122"/>
      <c r="B4" s="122"/>
      <c r="C4" s="122"/>
      <c r="D4" s="122"/>
      <c r="E4" s="122"/>
      <c r="F4" s="122"/>
      <c r="G4" s="154" t="s">
        <v>540</v>
      </c>
    </row>
    <row r="5" spans="1:10" s="155" customFormat="1" ht="23.25" customHeight="1">
      <c r="A5" s="529" t="s">
        <v>541</v>
      </c>
      <c r="B5" s="532" t="s">
        <v>542</v>
      </c>
      <c r="C5" s="533"/>
      <c r="D5" s="533"/>
      <c r="E5" s="533"/>
      <c r="F5" s="534"/>
      <c r="G5" s="535" t="s">
        <v>543</v>
      </c>
      <c r="H5" s="538" t="s">
        <v>544</v>
      </c>
      <c r="J5" s="156"/>
    </row>
    <row r="6" spans="1:10" s="155" customFormat="1" ht="30" customHeight="1">
      <c r="A6" s="530"/>
      <c r="B6" s="437" t="s">
        <v>545</v>
      </c>
      <c r="C6" s="540"/>
      <c r="D6" s="437" t="s">
        <v>546</v>
      </c>
      <c r="E6" s="540"/>
      <c r="F6" s="285" t="s">
        <v>547</v>
      </c>
      <c r="G6" s="536"/>
      <c r="H6" s="539"/>
      <c r="J6" s="156"/>
    </row>
    <row r="7" spans="1:10" s="157" customFormat="1" ht="20.25" customHeight="1">
      <c r="A7" s="531"/>
      <c r="B7" s="328" t="s">
        <v>548</v>
      </c>
      <c r="C7" s="328" t="s">
        <v>549</v>
      </c>
      <c r="D7" s="328" t="s">
        <v>548</v>
      </c>
      <c r="E7" s="328" t="s">
        <v>549</v>
      </c>
      <c r="F7" s="328" t="s">
        <v>548</v>
      </c>
      <c r="G7" s="537"/>
      <c r="H7" s="327"/>
      <c r="J7" s="156">
        <v>48512860000</v>
      </c>
    </row>
    <row r="8" spans="1:10" s="157" customFormat="1" ht="36.75" customHeight="1">
      <c r="A8" s="228" t="s">
        <v>550</v>
      </c>
      <c r="B8" s="273"/>
      <c r="C8" s="270"/>
      <c r="D8" s="273">
        <v>10955640000</v>
      </c>
      <c r="E8" s="273"/>
      <c r="F8" s="273">
        <v>36760000</v>
      </c>
      <c r="G8" s="229">
        <f aca="true" t="shared" si="0" ref="G8:G36">SUM(B8:F8)</f>
        <v>10992400000</v>
      </c>
      <c r="H8" s="327"/>
      <c r="J8" s="156"/>
    </row>
    <row r="9" spans="1:10" s="157" customFormat="1" ht="36.75" customHeight="1">
      <c r="A9" s="228" t="s">
        <v>551</v>
      </c>
      <c r="B9" s="273"/>
      <c r="C9" s="273"/>
      <c r="D9" s="273">
        <v>152771000000</v>
      </c>
      <c r="E9" s="273">
        <v>845251697</v>
      </c>
      <c r="F9" s="273"/>
      <c r="G9" s="229">
        <f t="shared" si="0"/>
        <v>153616251697</v>
      </c>
      <c r="H9" s="327"/>
      <c r="J9" s="156">
        <v>20155500000</v>
      </c>
    </row>
    <row r="10" spans="1:10" s="157" customFormat="1" ht="36.75" customHeight="1">
      <c r="A10" s="228" t="s">
        <v>552</v>
      </c>
      <c r="B10" s="273"/>
      <c r="C10" s="273">
        <v>2388365385</v>
      </c>
      <c r="D10" s="273">
        <v>21119760000</v>
      </c>
      <c r="E10" s="273">
        <v>11539548195</v>
      </c>
      <c r="F10" s="273"/>
      <c r="G10" s="229">
        <f t="shared" si="0"/>
        <v>35047673580</v>
      </c>
      <c r="H10" s="327"/>
      <c r="J10" s="156"/>
    </row>
    <row r="11" spans="1:10" s="157" customFormat="1" ht="36.75" customHeight="1">
      <c r="A11" s="228" t="s">
        <v>748</v>
      </c>
      <c r="B11" s="273"/>
      <c r="C11" s="273">
        <v>1931311411</v>
      </c>
      <c r="D11" s="273">
        <v>3000000000</v>
      </c>
      <c r="E11" s="348"/>
      <c r="F11" s="273"/>
      <c r="G11" s="229"/>
      <c r="H11" s="327"/>
      <c r="J11" s="156"/>
    </row>
    <row r="12" spans="1:10" s="157" customFormat="1" ht="36.75" customHeight="1">
      <c r="A12" s="228" t="s">
        <v>747</v>
      </c>
      <c r="B12" s="273"/>
      <c r="C12" s="273"/>
      <c r="D12" s="273">
        <v>55000000000</v>
      </c>
      <c r="E12" s="273"/>
      <c r="F12" s="273"/>
      <c r="G12" s="229">
        <f t="shared" si="0"/>
        <v>55000000000</v>
      </c>
      <c r="H12" s="327"/>
      <c r="J12" s="156"/>
    </row>
    <row r="13" spans="1:10" s="155" customFormat="1" ht="36.75" customHeight="1">
      <c r="A13" s="228" t="s">
        <v>553</v>
      </c>
      <c r="B13" s="273"/>
      <c r="C13" s="273"/>
      <c r="D13" s="273">
        <v>20000000000</v>
      </c>
      <c r="E13" s="273"/>
      <c r="F13" s="273"/>
      <c r="G13" s="229">
        <f t="shared" si="0"/>
        <v>20000000000</v>
      </c>
      <c r="H13" s="327"/>
      <c r="J13" s="156">
        <v>17565000000</v>
      </c>
    </row>
    <row r="14" spans="1:10" s="157" customFormat="1" ht="36.75" customHeight="1">
      <c r="A14" s="228" t="s">
        <v>750</v>
      </c>
      <c r="B14" s="273"/>
      <c r="C14" s="273"/>
      <c r="D14" s="348"/>
      <c r="E14" s="273">
        <v>1015338607</v>
      </c>
      <c r="F14" s="273"/>
      <c r="G14" s="229">
        <f t="shared" si="0"/>
        <v>1015338607</v>
      </c>
      <c r="H14" s="327"/>
      <c r="J14" s="156">
        <v>6842000000</v>
      </c>
    </row>
    <row r="15" spans="1:10" s="157" customFormat="1" ht="36.75" customHeight="1">
      <c r="A15" s="228" t="s">
        <v>554</v>
      </c>
      <c r="B15" s="273"/>
      <c r="C15" s="270"/>
      <c r="D15" s="273">
        <v>20000000000</v>
      </c>
      <c r="E15" s="273"/>
      <c r="F15" s="273"/>
      <c r="G15" s="229">
        <f t="shared" si="0"/>
        <v>20000000000</v>
      </c>
      <c r="H15" s="327"/>
      <c r="J15" s="156"/>
    </row>
    <row r="16" spans="1:10" s="157" customFormat="1" ht="36.75" customHeight="1">
      <c r="A16" s="228" t="s">
        <v>555</v>
      </c>
      <c r="B16" s="273"/>
      <c r="C16" s="270"/>
      <c r="D16" s="273">
        <v>4300000000</v>
      </c>
      <c r="E16" s="273"/>
      <c r="F16" s="273">
        <v>2000000000</v>
      </c>
      <c r="G16" s="229">
        <f t="shared" si="0"/>
        <v>6300000000</v>
      </c>
      <c r="H16" s="327"/>
      <c r="J16" s="156">
        <v>6200000000</v>
      </c>
    </row>
    <row r="17" spans="1:10" s="157" customFormat="1" ht="36.75" customHeight="1">
      <c r="A17" s="228" t="s">
        <v>556</v>
      </c>
      <c r="B17" s="273"/>
      <c r="C17" s="270"/>
      <c r="D17" s="273">
        <v>8000000000</v>
      </c>
      <c r="E17" s="273"/>
      <c r="F17" s="273"/>
      <c r="G17" s="229">
        <f t="shared" si="0"/>
        <v>8000000000</v>
      </c>
      <c r="H17" s="327"/>
      <c r="J17" s="156">
        <v>1250000000</v>
      </c>
    </row>
    <row r="18" spans="1:10" s="157" customFormat="1" ht="36.75" customHeight="1">
      <c r="A18" s="228" t="s">
        <v>557</v>
      </c>
      <c r="B18" s="273"/>
      <c r="C18" s="270"/>
      <c r="D18" s="273">
        <v>12700000000</v>
      </c>
      <c r="E18" s="273"/>
      <c r="F18" s="273"/>
      <c r="G18" s="229">
        <f t="shared" si="0"/>
        <v>12700000000</v>
      </c>
      <c r="H18" s="327"/>
      <c r="J18" s="156"/>
    </row>
    <row r="19" spans="1:10" s="157" customFormat="1" ht="36.75" customHeight="1">
      <c r="A19" s="228" t="s">
        <v>558</v>
      </c>
      <c r="B19" s="273"/>
      <c r="C19" s="270"/>
      <c r="D19" s="273">
        <v>10000000000</v>
      </c>
      <c r="E19" s="273"/>
      <c r="F19" s="273"/>
      <c r="G19" s="229">
        <f t="shared" si="0"/>
        <v>10000000000</v>
      </c>
      <c r="H19" s="327"/>
      <c r="J19" s="156"/>
    </row>
    <row r="20" spans="1:10" s="157" customFormat="1" ht="36.75" customHeight="1">
      <c r="A20" s="228" t="s">
        <v>559</v>
      </c>
      <c r="B20" s="273"/>
      <c r="C20" s="273"/>
      <c r="D20" s="348"/>
      <c r="E20" s="273">
        <v>5717168932</v>
      </c>
      <c r="F20" s="273"/>
      <c r="G20" s="229">
        <f t="shared" si="0"/>
        <v>5717168932</v>
      </c>
      <c r="H20" s="327"/>
      <c r="J20" s="156"/>
    </row>
    <row r="21" spans="1:10" s="157" customFormat="1" ht="36.75" customHeight="1">
      <c r="A21" s="228" t="s">
        <v>560</v>
      </c>
      <c r="B21" s="273"/>
      <c r="C21" s="270"/>
      <c r="D21" s="273">
        <v>1800000000</v>
      </c>
      <c r="E21" s="273"/>
      <c r="F21" s="273"/>
      <c r="G21" s="229">
        <f t="shared" si="0"/>
        <v>1800000000</v>
      </c>
      <c r="H21" s="327"/>
      <c r="J21" s="156"/>
    </row>
    <row r="22" spans="1:10" s="157" customFormat="1" ht="36.75" customHeight="1">
      <c r="A22" s="228" t="s">
        <v>561</v>
      </c>
      <c r="B22" s="273"/>
      <c r="C22" s="270"/>
      <c r="D22" s="273">
        <v>29655000000</v>
      </c>
      <c r="E22" s="273"/>
      <c r="F22" s="273"/>
      <c r="G22" s="229">
        <f t="shared" si="0"/>
        <v>29655000000</v>
      </c>
      <c r="H22" s="327"/>
      <c r="J22" s="156">
        <v>500000000</v>
      </c>
    </row>
    <row r="23" spans="1:10" s="155" customFormat="1" ht="36.75" customHeight="1">
      <c r="A23" s="228" t="s">
        <v>562</v>
      </c>
      <c r="B23" s="273"/>
      <c r="C23" s="270"/>
      <c r="D23" s="273">
        <v>6200000000</v>
      </c>
      <c r="E23" s="273"/>
      <c r="F23" s="273"/>
      <c r="G23" s="229">
        <f t="shared" si="0"/>
        <v>6200000000</v>
      </c>
      <c r="H23" s="327"/>
      <c r="J23" s="156">
        <v>2069100000</v>
      </c>
    </row>
    <row r="24" spans="1:10" s="155" customFormat="1" ht="36.75" customHeight="1">
      <c r="A24" s="228" t="s">
        <v>563</v>
      </c>
      <c r="B24" s="273"/>
      <c r="C24" s="270"/>
      <c r="D24" s="273">
        <v>1462070000</v>
      </c>
      <c r="E24" s="273"/>
      <c r="F24" s="273">
        <v>6292390000</v>
      </c>
      <c r="G24" s="229">
        <f t="shared" si="0"/>
        <v>7754460000</v>
      </c>
      <c r="H24" s="327"/>
      <c r="J24" s="156">
        <v>1000000000</v>
      </c>
    </row>
    <row r="25" spans="1:10" s="155" customFormat="1" ht="36.75" customHeight="1">
      <c r="A25" s="228" t="s">
        <v>564</v>
      </c>
      <c r="B25" s="273"/>
      <c r="C25" s="270"/>
      <c r="D25" s="273">
        <v>4000000000</v>
      </c>
      <c r="E25" s="273"/>
      <c r="F25" s="273"/>
      <c r="G25" s="229">
        <f t="shared" si="0"/>
        <v>4000000000</v>
      </c>
      <c r="H25" s="327"/>
      <c r="J25" s="156">
        <v>3926540000</v>
      </c>
    </row>
    <row r="26" spans="1:10" s="155" customFormat="1" ht="36.75" customHeight="1">
      <c r="A26" s="228" t="s">
        <v>565</v>
      </c>
      <c r="B26" s="273"/>
      <c r="C26" s="270"/>
      <c r="D26" s="273">
        <v>10500000000</v>
      </c>
      <c r="E26" s="273"/>
      <c r="F26" s="273">
        <v>3100000000</v>
      </c>
      <c r="G26" s="229">
        <f t="shared" si="0"/>
        <v>13600000000</v>
      </c>
      <c r="H26" s="327"/>
      <c r="J26" s="156"/>
    </row>
    <row r="27" spans="1:10" s="155" customFormat="1" ht="36.75" customHeight="1">
      <c r="A27" s="228" t="s">
        <v>566</v>
      </c>
      <c r="B27" s="273"/>
      <c r="C27" s="270"/>
      <c r="D27" s="273">
        <v>3000000000</v>
      </c>
      <c r="E27" s="273"/>
      <c r="F27" s="273"/>
      <c r="G27" s="229">
        <f t="shared" si="0"/>
        <v>3000000000</v>
      </c>
      <c r="H27" s="327"/>
      <c r="J27" s="156">
        <v>4500000000</v>
      </c>
    </row>
    <row r="28" spans="1:10" s="155" customFormat="1" ht="36.75" customHeight="1">
      <c r="A28" s="228" t="s">
        <v>42</v>
      </c>
      <c r="B28" s="273"/>
      <c r="C28" s="273">
        <v>2843077834</v>
      </c>
      <c r="D28" s="273">
        <v>24196000000</v>
      </c>
      <c r="E28" s="273">
        <v>16979816677</v>
      </c>
      <c r="F28" s="273"/>
      <c r="G28" s="229">
        <f t="shared" si="0"/>
        <v>44018894511</v>
      </c>
      <c r="H28" s="327"/>
      <c r="J28" s="156">
        <v>14600000000</v>
      </c>
    </row>
    <row r="29" spans="1:10" s="157" customFormat="1" ht="36.75" customHeight="1">
      <c r="A29" s="228" t="s">
        <v>567</v>
      </c>
      <c r="B29" s="273"/>
      <c r="C29" s="273">
        <v>1227015818</v>
      </c>
      <c r="D29" s="273">
        <v>11000000000</v>
      </c>
      <c r="E29" s="273">
        <v>1060217458</v>
      </c>
      <c r="F29" s="273"/>
      <c r="G29" s="229">
        <f t="shared" si="0"/>
        <v>13287233276</v>
      </c>
      <c r="H29" s="327"/>
      <c r="J29" s="156">
        <v>8479500000</v>
      </c>
    </row>
    <row r="30" spans="1:10" s="157" customFormat="1" ht="36.75" customHeight="1">
      <c r="A30" s="228" t="s">
        <v>568</v>
      </c>
      <c r="B30" s="273"/>
      <c r="C30" s="270"/>
      <c r="D30" s="273">
        <v>15195800000</v>
      </c>
      <c r="E30" s="348"/>
      <c r="F30" s="273">
        <v>29900000</v>
      </c>
      <c r="G30" s="229">
        <f t="shared" si="0"/>
        <v>15225700000</v>
      </c>
      <c r="H30" s="327"/>
      <c r="J30" s="156">
        <v>1788500000</v>
      </c>
    </row>
    <row r="31" spans="1:10" s="157" customFormat="1" ht="36.75" customHeight="1">
      <c r="A31" s="228" t="s">
        <v>569</v>
      </c>
      <c r="B31" s="273"/>
      <c r="C31" s="270"/>
      <c r="D31" s="348"/>
      <c r="E31" s="273">
        <v>4789808512</v>
      </c>
      <c r="F31" s="273"/>
      <c r="G31" s="229">
        <f t="shared" si="0"/>
        <v>4789808512</v>
      </c>
      <c r="H31" s="327"/>
      <c r="J31" s="156">
        <v>4000000000</v>
      </c>
    </row>
    <row r="32" spans="1:10" s="157" customFormat="1" ht="36.75" customHeight="1">
      <c r="A32" s="228" t="s">
        <v>749</v>
      </c>
      <c r="B32" s="273"/>
      <c r="C32" s="270"/>
      <c r="D32" s="273">
        <v>1500000000</v>
      </c>
      <c r="E32" s="348"/>
      <c r="F32" s="273"/>
      <c r="G32" s="229"/>
      <c r="H32" s="327"/>
      <c r="J32" s="156"/>
    </row>
    <row r="33" spans="1:10" s="157" customFormat="1" ht="36.75" customHeight="1">
      <c r="A33" s="228" t="s">
        <v>570</v>
      </c>
      <c r="B33" s="273"/>
      <c r="C33" s="270"/>
      <c r="D33" s="273">
        <v>17400000000</v>
      </c>
      <c r="E33" s="273"/>
      <c r="F33" s="273"/>
      <c r="G33" s="229">
        <f t="shared" si="0"/>
        <v>17400000000</v>
      </c>
      <c r="H33" s="327"/>
      <c r="J33" s="156"/>
    </row>
    <row r="34" spans="1:10" s="157" customFormat="1" ht="36.75" customHeight="1">
      <c r="A34" s="228" t="s">
        <v>571</v>
      </c>
      <c r="B34" s="270"/>
      <c r="C34" s="270"/>
      <c r="D34" s="273">
        <v>2000000000</v>
      </c>
      <c r="E34" s="281"/>
      <c r="F34" s="273"/>
      <c r="G34" s="229">
        <f t="shared" si="0"/>
        <v>2000000000</v>
      </c>
      <c r="H34" s="327"/>
      <c r="J34" s="156">
        <v>600000000</v>
      </c>
    </row>
    <row r="35" spans="1:10" s="157" customFormat="1" ht="36.75" customHeight="1">
      <c r="A35" s="228" t="s">
        <v>572</v>
      </c>
      <c r="B35" s="270"/>
      <c r="C35" s="270"/>
      <c r="D35" s="273">
        <v>6750000000</v>
      </c>
      <c r="E35" s="281"/>
      <c r="F35" s="348"/>
      <c r="G35" s="229">
        <f t="shared" si="0"/>
        <v>6750000000</v>
      </c>
      <c r="H35" s="327"/>
      <c r="J35" s="156">
        <v>1000000000</v>
      </c>
    </row>
    <row r="36" spans="1:10" s="157" customFormat="1" ht="36.75" customHeight="1">
      <c r="A36" s="228" t="s">
        <v>573</v>
      </c>
      <c r="B36" s="270"/>
      <c r="C36" s="273"/>
      <c r="D36" s="273">
        <v>27000000000</v>
      </c>
      <c r="E36" s="273"/>
      <c r="F36" s="273"/>
      <c r="G36" s="229">
        <f t="shared" si="0"/>
        <v>27000000000</v>
      </c>
      <c r="H36" s="327"/>
      <c r="J36" s="156"/>
    </row>
    <row r="37" spans="1:10" s="155" customFormat="1" ht="36.75" customHeight="1" thickBot="1">
      <c r="A37" s="330" t="s">
        <v>574</v>
      </c>
      <c r="B37" s="230">
        <f>SUM(B8:B36)</f>
        <v>0</v>
      </c>
      <c r="C37" s="230">
        <f>SUM(C8:C36)</f>
        <v>8389770448</v>
      </c>
      <c r="D37" s="230">
        <f>SUM(D8:D36)</f>
        <v>479505270000</v>
      </c>
      <c r="E37" s="230">
        <f>SUM(E8:E36)</f>
        <v>41947150078</v>
      </c>
      <c r="F37" s="230">
        <f>SUM(F8:F36)</f>
        <v>11459050000</v>
      </c>
      <c r="G37" s="231">
        <f>SUM(B37:F37)</f>
        <v>541301240526</v>
      </c>
      <c r="J37" s="156">
        <f>SUM(J7:J36)</f>
        <v>142989000000</v>
      </c>
    </row>
    <row r="38" spans="1:7" ht="16.5">
      <c r="A38" s="284"/>
      <c r="B38" s="155"/>
      <c r="C38" s="155"/>
      <c r="D38" s="155"/>
      <c r="E38" s="155"/>
      <c r="F38" s="331"/>
      <c r="G38" s="156"/>
    </row>
  </sheetData>
  <sheetProtection/>
  <mergeCells count="9">
    <mergeCell ref="A1:H1"/>
    <mergeCell ref="A2:H2"/>
    <mergeCell ref="A3:H3"/>
    <mergeCell ref="A5:A7"/>
    <mergeCell ref="B5:F5"/>
    <mergeCell ref="G5:G7"/>
    <mergeCell ref="H5:H6"/>
    <mergeCell ref="B6:C6"/>
    <mergeCell ref="D6:E6"/>
  </mergeCells>
  <printOptions horizontalCentered="1"/>
  <pageMargins left="0.5905511811023623" right="0.3937007874015748" top="0.7874015748031497" bottom="0.7874015748031497" header="0.11811023622047245" footer="0.3937007874015748"/>
  <pageSetup fitToHeight="1" fitToWidth="1" horizontalDpi="600" verticalDpi="600" orientation="portrait" paperSize="9" scale="56" r:id="rId1"/>
  <headerFooter alignWithMargins="0">
    <oddFooter>&amp;C&amp;"標楷體,標準"&amp;14 40</oddFooter>
  </headerFooter>
</worksheet>
</file>

<file path=xl/worksheets/sheet33.xml><?xml version="1.0" encoding="utf-8"?>
<worksheet xmlns="http://schemas.openxmlformats.org/spreadsheetml/2006/main" xmlns:r="http://schemas.openxmlformats.org/officeDocument/2006/relationships">
  <dimension ref="A1:C35"/>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50.796875" style="30" customWidth="1"/>
    <col min="2" max="2" width="14.796875" style="31" customWidth="1"/>
    <col min="3" max="3" width="14.796875" style="30" customWidth="1"/>
    <col min="4" max="16384" width="8.8984375" style="30" customWidth="1"/>
  </cols>
  <sheetData>
    <row r="1" spans="1:3" ht="19.5" customHeight="1">
      <c r="A1" s="517" t="s">
        <v>15</v>
      </c>
      <c r="B1" s="517"/>
      <c r="C1" s="517"/>
    </row>
    <row r="2" spans="1:3" ht="19.5" customHeight="1">
      <c r="A2" s="518" t="s">
        <v>498</v>
      </c>
      <c r="B2" s="518"/>
      <c r="C2" s="518"/>
    </row>
    <row r="3" spans="1:3" ht="19.5" customHeight="1">
      <c r="A3" s="519" t="s">
        <v>639</v>
      </c>
      <c r="B3" s="519"/>
      <c r="C3" s="519"/>
    </row>
    <row r="4" ht="19.5" customHeight="1" thickBot="1">
      <c r="C4" s="79" t="s">
        <v>175</v>
      </c>
    </row>
    <row r="5" spans="1:3" s="43" customFormat="1" ht="21" customHeight="1">
      <c r="A5" s="201" t="s">
        <v>25</v>
      </c>
      <c r="B5" s="202" t="s">
        <v>17</v>
      </c>
      <c r="C5" s="203" t="s">
        <v>149</v>
      </c>
    </row>
    <row r="6" spans="1:3" s="43" customFormat="1" ht="28.5" customHeight="1">
      <c r="A6" s="224" t="s">
        <v>497</v>
      </c>
      <c r="B6" s="90">
        <v>14460875</v>
      </c>
      <c r="C6" s="232"/>
    </row>
    <row r="7" spans="1:3" s="43" customFormat="1" ht="25.5" customHeight="1">
      <c r="A7" s="204"/>
      <c r="B7" s="90"/>
      <c r="C7" s="207"/>
    </row>
    <row r="8" spans="1:3" s="43" customFormat="1" ht="21" customHeight="1">
      <c r="A8" s="204"/>
      <c r="B8" s="83"/>
      <c r="C8" s="207"/>
    </row>
    <row r="9" spans="1:3" s="43" customFormat="1" ht="21" customHeight="1">
      <c r="A9" s="204"/>
      <c r="B9" s="83"/>
      <c r="C9" s="207"/>
    </row>
    <row r="10" spans="1:3" s="43" customFormat="1" ht="21" customHeight="1">
      <c r="A10" s="204"/>
      <c r="B10" s="83"/>
      <c r="C10" s="207"/>
    </row>
    <row r="11" spans="1:3" s="43" customFormat="1" ht="21" customHeight="1">
      <c r="A11" s="204"/>
      <c r="B11" s="83"/>
      <c r="C11" s="207"/>
    </row>
    <row r="12" spans="1:3" s="43" customFormat="1" ht="23.25" customHeight="1">
      <c r="A12" s="204"/>
      <c r="B12" s="83"/>
      <c r="C12" s="207"/>
    </row>
    <row r="13" spans="1:3" s="43" customFormat="1" ht="21" customHeight="1">
      <c r="A13" s="204"/>
      <c r="B13" s="83"/>
      <c r="C13" s="207"/>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21" customHeight="1">
      <c r="A33" s="204"/>
      <c r="B33" s="83"/>
      <c r="C33" s="207"/>
    </row>
    <row r="34" spans="1:3" s="43" customFormat="1" ht="21" customHeight="1">
      <c r="A34" s="204"/>
      <c r="B34" s="83"/>
      <c r="C34" s="207"/>
    </row>
    <row r="35" spans="1:3" s="43" customFormat="1" ht="21" customHeight="1" thickBot="1">
      <c r="A35" s="209" t="s">
        <v>88</v>
      </c>
      <c r="B35" s="210">
        <f>B6</f>
        <v>14460875</v>
      </c>
      <c r="C35"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horizontalDpi="600" verticalDpi="600" orientation="portrait" paperSize="9" scale="90" r:id="rId1"/>
  <headerFooter alignWithMargins="0">
    <oddFooter>&amp;C&amp;"標楷體,標準"41</oddFooter>
  </headerFooter>
</worksheet>
</file>

<file path=xl/worksheets/sheet34.xml><?xml version="1.0" encoding="utf-8"?>
<worksheet xmlns="http://schemas.openxmlformats.org/spreadsheetml/2006/main" xmlns:r="http://schemas.openxmlformats.org/officeDocument/2006/relationships">
  <dimension ref="A1:C33"/>
  <sheetViews>
    <sheetView zoomScalePageLayoutView="0" workbookViewId="0" topLeftCell="A1">
      <selection activeCell="A11" sqref="A11"/>
    </sheetView>
  </sheetViews>
  <sheetFormatPr defaultColWidth="8.796875" defaultRowHeight="15"/>
  <cols>
    <col min="1" max="1" width="41.796875" style="30" customWidth="1"/>
    <col min="2" max="2" width="16.796875" style="31" customWidth="1"/>
    <col min="3" max="3" width="14.8984375" style="30" customWidth="1"/>
    <col min="4" max="16384" width="8.8984375" style="30" customWidth="1"/>
  </cols>
  <sheetData>
    <row r="1" spans="1:3" ht="19.5" customHeight="1">
      <c r="A1" s="517" t="s">
        <v>15</v>
      </c>
      <c r="B1" s="517"/>
      <c r="C1" s="517"/>
    </row>
    <row r="2" spans="1:3" ht="19.5" customHeight="1">
      <c r="A2" s="518" t="s">
        <v>132</v>
      </c>
      <c r="B2" s="518"/>
      <c r="C2" s="518"/>
    </row>
    <row r="3" spans="1:3" ht="19.5" customHeight="1">
      <c r="A3" s="519" t="s">
        <v>639</v>
      </c>
      <c r="B3" s="519"/>
      <c r="C3" s="519"/>
    </row>
    <row r="4" ht="19.5" customHeight="1" thickBot="1">
      <c r="C4" s="79" t="s">
        <v>175</v>
      </c>
    </row>
    <row r="5" spans="1:3" s="43" customFormat="1" ht="21" customHeight="1">
      <c r="A5" s="201" t="s">
        <v>25</v>
      </c>
      <c r="B5" s="202" t="s">
        <v>17</v>
      </c>
      <c r="C5" s="203" t="s">
        <v>18</v>
      </c>
    </row>
    <row r="6" spans="1:3" s="43" customFormat="1" ht="24.75" customHeight="1">
      <c r="A6" s="224" t="s">
        <v>153</v>
      </c>
      <c r="B6" s="82">
        <f>B7+B8+B9</f>
        <v>5409621930</v>
      </c>
      <c r="C6" s="232"/>
    </row>
    <row r="7" spans="1:3" s="43" customFormat="1" ht="24.75" customHeight="1">
      <c r="A7" s="204" t="s">
        <v>499</v>
      </c>
      <c r="B7" s="83">
        <v>2899508970</v>
      </c>
      <c r="C7" s="207"/>
    </row>
    <row r="8" spans="1:3" s="43" customFormat="1" ht="24.75" customHeight="1">
      <c r="A8" s="204" t="s">
        <v>154</v>
      </c>
      <c r="B8" s="83">
        <v>2510112960</v>
      </c>
      <c r="C8" s="207"/>
    </row>
    <row r="9" spans="1:3" s="43" customFormat="1" ht="21" customHeight="1">
      <c r="A9" s="204"/>
      <c r="B9" s="269"/>
      <c r="C9" s="207"/>
    </row>
    <row r="10" spans="1:3" s="43" customFormat="1" ht="21" customHeight="1">
      <c r="A10" s="204"/>
      <c r="B10" s="269"/>
      <c r="C10" s="207"/>
    </row>
    <row r="11" spans="1:3" s="43" customFormat="1" ht="21" customHeight="1">
      <c r="A11" s="204"/>
      <c r="B11" s="83"/>
      <c r="C11" s="207"/>
    </row>
    <row r="12" spans="1:3" s="43" customFormat="1" ht="21" customHeight="1">
      <c r="A12" s="204"/>
      <c r="B12" s="83"/>
      <c r="C12" s="207"/>
    </row>
    <row r="13" spans="1:3" s="43" customFormat="1" ht="21" customHeight="1">
      <c r="A13" s="204"/>
      <c r="B13" s="83"/>
      <c r="C13" s="207"/>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21" customHeight="1" thickBot="1">
      <c r="A33" s="209" t="s">
        <v>88</v>
      </c>
      <c r="B33" s="210">
        <f>B6</f>
        <v>5409621930</v>
      </c>
      <c r="C33"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horizontalDpi="600" verticalDpi="600" orientation="portrait" paperSize="9" scale="95" r:id="rId1"/>
  <headerFooter alignWithMargins="0">
    <oddFooter>&amp;C&amp;"標楷體,標準"&amp;10 42</oddFooter>
  </headerFooter>
</worksheet>
</file>

<file path=xl/worksheets/sheet35.xml><?xml version="1.0" encoding="utf-8"?>
<worksheet xmlns="http://schemas.openxmlformats.org/spreadsheetml/2006/main" xmlns:r="http://schemas.openxmlformats.org/officeDocument/2006/relationships">
  <dimension ref="A1:C33"/>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A2" sqref="A2:C2"/>
    </sheetView>
  </sheetViews>
  <sheetFormatPr defaultColWidth="8.796875" defaultRowHeight="15"/>
  <cols>
    <col min="1" max="1" width="41.796875" style="30" customWidth="1"/>
    <col min="2" max="2" width="16.796875" style="31" customWidth="1"/>
    <col min="3" max="3" width="14.796875" style="30" customWidth="1"/>
    <col min="4" max="16384" width="8.8984375" style="30" customWidth="1"/>
  </cols>
  <sheetData>
    <row r="1" spans="1:3" ht="19.5" customHeight="1">
      <c r="A1" s="517" t="s">
        <v>15</v>
      </c>
      <c r="B1" s="517"/>
      <c r="C1" s="517"/>
    </row>
    <row r="2" spans="1:3" ht="19.5" customHeight="1">
      <c r="A2" s="518" t="s">
        <v>799</v>
      </c>
      <c r="B2" s="518"/>
      <c r="C2" s="518"/>
    </row>
    <row r="3" spans="1:3" ht="19.5" customHeight="1">
      <c r="A3" s="519" t="s">
        <v>639</v>
      </c>
      <c r="B3" s="519"/>
      <c r="C3" s="519"/>
    </row>
    <row r="4" ht="19.5" customHeight="1" thickBot="1">
      <c r="C4" s="79" t="s">
        <v>175</v>
      </c>
    </row>
    <row r="5" spans="1:3" s="43" customFormat="1" ht="21" customHeight="1">
      <c r="A5" s="201" t="s">
        <v>25</v>
      </c>
      <c r="B5" s="202" t="s">
        <v>17</v>
      </c>
      <c r="C5" s="203" t="s">
        <v>18</v>
      </c>
    </row>
    <row r="6" spans="1:3" s="43" customFormat="1" ht="25.5" customHeight="1">
      <c r="A6" s="224" t="s">
        <v>207</v>
      </c>
      <c r="B6" s="92">
        <f>SUM(B7:B8)</f>
        <v>-796458842</v>
      </c>
      <c r="C6" s="205"/>
    </row>
    <row r="7" spans="1:3" s="43" customFormat="1" ht="25.5" customHeight="1">
      <c r="A7" s="204" t="s">
        <v>500</v>
      </c>
      <c r="B7" s="92">
        <v>-796458842</v>
      </c>
      <c r="C7" s="207"/>
    </row>
    <row r="8" spans="1:3" s="43" customFormat="1" ht="21" customHeight="1">
      <c r="A8" s="204"/>
      <c r="B8" s="271"/>
      <c r="C8" s="207"/>
    </row>
    <row r="9" spans="1:3" s="43" customFormat="1" ht="21" customHeight="1">
      <c r="A9" s="204"/>
      <c r="B9" s="83"/>
      <c r="C9" s="207"/>
    </row>
    <row r="10" spans="1:3" s="43" customFormat="1" ht="21" customHeight="1">
      <c r="A10" s="204"/>
      <c r="B10" s="83"/>
      <c r="C10" s="207"/>
    </row>
    <row r="11" spans="1:3" s="43" customFormat="1" ht="21" customHeight="1">
      <c r="A11" s="204"/>
      <c r="B11" s="83"/>
      <c r="C11" s="207"/>
    </row>
    <row r="12" spans="1:3" s="43" customFormat="1" ht="21" customHeight="1">
      <c r="A12" s="204"/>
      <c r="B12" s="83"/>
      <c r="C12" s="207"/>
    </row>
    <row r="13" spans="1:3" s="43" customFormat="1" ht="21" customHeight="1">
      <c r="A13" s="204"/>
      <c r="B13" s="83"/>
      <c r="C13" s="207"/>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21" customHeight="1" thickBot="1">
      <c r="A33" s="209" t="s">
        <v>88</v>
      </c>
      <c r="B33" s="210">
        <f>SUM(B7:B32)</f>
        <v>-796458842</v>
      </c>
      <c r="C33"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horizontalDpi="600" verticalDpi="600" orientation="portrait" paperSize="9" scale="95" r:id="rId1"/>
  <headerFooter alignWithMargins="0">
    <oddFooter>&amp;C&amp;"標楷體,標準"&amp;10 43</oddFooter>
  </headerFooter>
</worksheet>
</file>

<file path=xl/worksheets/sheet36.xml><?xml version="1.0" encoding="utf-8"?>
<worksheet xmlns="http://schemas.openxmlformats.org/spreadsheetml/2006/main" xmlns:r="http://schemas.openxmlformats.org/officeDocument/2006/relationships">
  <dimension ref="A1:C33"/>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B24" sqref="B24"/>
    </sheetView>
  </sheetViews>
  <sheetFormatPr defaultColWidth="8.796875" defaultRowHeight="15"/>
  <cols>
    <col min="1" max="1" width="41.796875" style="30" customWidth="1"/>
    <col min="2" max="2" width="16.796875" style="31" customWidth="1"/>
    <col min="3" max="3" width="14.796875" style="30" customWidth="1"/>
    <col min="4" max="16384" width="8.8984375" style="30" customWidth="1"/>
  </cols>
  <sheetData>
    <row r="1" spans="1:3" ht="19.5" customHeight="1">
      <c r="A1" s="517" t="s">
        <v>15</v>
      </c>
      <c r="B1" s="517"/>
      <c r="C1" s="517"/>
    </row>
    <row r="2" spans="1:3" ht="19.5" customHeight="1">
      <c r="A2" s="518" t="s">
        <v>800</v>
      </c>
      <c r="B2" s="518"/>
      <c r="C2" s="518"/>
    </row>
    <row r="3" spans="1:3" ht="19.5" customHeight="1">
      <c r="A3" s="519" t="s">
        <v>639</v>
      </c>
      <c r="B3" s="519"/>
      <c r="C3" s="519"/>
    </row>
    <row r="4" ht="19.5" customHeight="1" thickBot="1">
      <c r="C4" s="79" t="s">
        <v>174</v>
      </c>
    </row>
    <row r="5" spans="1:3" s="43" customFormat="1" ht="21" customHeight="1">
      <c r="A5" s="201" t="s">
        <v>25</v>
      </c>
      <c r="B5" s="202" t="s">
        <v>17</v>
      </c>
      <c r="C5" s="203" t="s">
        <v>18</v>
      </c>
    </row>
    <row r="6" spans="1:3" s="43" customFormat="1" ht="25.5" customHeight="1">
      <c r="A6" s="224" t="s">
        <v>798</v>
      </c>
      <c r="B6" s="92">
        <v>150279</v>
      </c>
      <c r="C6" s="205"/>
    </row>
    <row r="7" spans="1:3" s="43" customFormat="1" ht="25.5" customHeight="1">
      <c r="A7" s="204"/>
      <c r="B7" s="92"/>
      <c r="C7" s="207"/>
    </row>
    <row r="8" spans="1:3" s="43" customFormat="1" ht="21" customHeight="1">
      <c r="A8" s="204"/>
      <c r="B8" s="271"/>
      <c r="C8" s="207"/>
    </row>
    <row r="9" spans="1:3" s="43" customFormat="1" ht="21" customHeight="1">
      <c r="A9" s="204"/>
      <c r="B9" s="83"/>
      <c r="C9" s="207"/>
    </row>
    <row r="10" spans="1:3" s="43" customFormat="1" ht="21" customHeight="1">
      <c r="A10" s="204"/>
      <c r="B10" s="83"/>
      <c r="C10" s="207"/>
    </row>
    <row r="11" spans="1:3" s="43" customFormat="1" ht="21" customHeight="1">
      <c r="A11" s="204"/>
      <c r="B11" s="83"/>
      <c r="C11" s="207"/>
    </row>
    <row r="12" spans="1:3" s="43" customFormat="1" ht="21" customHeight="1">
      <c r="A12" s="204"/>
      <c r="B12" s="83"/>
      <c r="C12" s="207"/>
    </row>
    <row r="13" spans="1:3" s="43" customFormat="1" ht="21" customHeight="1">
      <c r="A13" s="204"/>
      <c r="B13" s="83"/>
      <c r="C13" s="207"/>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21" customHeight="1" thickBot="1">
      <c r="A33" s="209" t="s">
        <v>88</v>
      </c>
      <c r="B33" s="210">
        <f>B6</f>
        <v>150279</v>
      </c>
      <c r="C33"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horizontalDpi="600" verticalDpi="600" orientation="portrait" paperSize="9" scale="95" r:id="rId1"/>
  <headerFooter alignWithMargins="0">
    <oddFooter>&amp;C&amp;"標楷體,標準"&amp;10 44</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41.796875" style="30" customWidth="1"/>
    <col min="2" max="2" width="16.796875" style="31" customWidth="1"/>
    <col min="3" max="3" width="14.8984375" style="30" customWidth="1"/>
    <col min="4" max="16384" width="8.8984375" style="30" customWidth="1"/>
  </cols>
  <sheetData>
    <row r="1" spans="1:3" ht="19.5" customHeight="1">
      <c r="A1" s="517" t="s">
        <v>15</v>
      </c>
      <c r="B1" s="517"/>
      <c r="C1" s="517"/>
    </row>
    <row r="2" spans="1:3" ht="19.5" customHeight="1">
      <c r="A2" s="518" t="s">
        <v>97</v>
      </c>
      <c r="B2" s="518"/>
      <c r="C2" s="518"/>
    </row>
    <row r="3" spans="1:3" ht="19.5" customHeight="1">
      <c r="A3" s="519" t="s">
        <v>639</v>
      </c>
      <c r="B3" s="519"/>
      <c r="C3" s="519"/>
    </row>
    <row r="4" ht="19.5" customHeight="1" thickBot="1">
      <c r="C4" s="79" t="s">
        <v>175</v>
      </c>
    </row>
    <row r="5" spans="1:3" s="43" customFormat="1" ht="21" customHeight="1">
      <c r="A5" s="201" t="s">
        <v>25</v>
      </c>
      <c r="B5" s="202" t="s">
        <v>17</v>
      </c>
      <c r="C5" s="203" t="s">
        <v>18</v>
      </c>
    </row>
    <row r="6" spans="1:3" s="43" customFormat="1" ht="24" customHeight="1">
      <c r="A6" s="224" t="s">
        <v>30</v>
      </c>
      <c r="B6" s="82">
        <f>B7+B8</f>
        <v>18796145</v>
      </c>
      <c r="C6" s="232"/>
    </row>
    <row r="7" spans="1:3" s="43" customFormat="1" ht="24" customHeight="1">
      <c r="A7" s="204" t="s">
        <v>38</v>
      </c>
      <c r="B7" s="83">
        <v>898062</v>
      </c>
      <c r="C7" s="207"/>
    </row>
    <row r="8" spans="1:3" s="43" customFormat="1" ht="24" customHeight="1">
      <c r="A8" s="204" t="s">
        <v>43</v>
      </c>
      <c r="B8" s="83">
        <v>17898083</v>
      </c>
      <c r="C8" s="207"/>
    </row>
    <row r="9" spans="1:3" s="43" customFormat="1" ht="24" customHeight="1">
      <c r="A9" s="204"/>
      <c r="B9" s="83"/>
      <c r="C9" s="207"/>
    </row>
    <row r="10" spans="1:3" s="43" customFormat="1" ht="24" customHeight="1">
      <c r="A10" s="204"/>
      <c r="B10" s="83"/>
      <c r="C10" s="207"/>
    </row>
    <row r="11" spans="1:3" s="43" customFormat="1" ht="21" customHeight="1">
      <c r="A11" s="204"/>
      <c r="B11" s="83"/>
      <c r="C11" s="207"/>
    </row>
    <row r="12" spans="1:3" s="43" customFormat="1" ht="21" customHeight="1">
      <c r="A12" s="204"/>
      <c r="B12" s="83"/>
      <c r="C12" s="207"/>
    </row>
    <row r="13" spans="1:3" s="43" customFormat="1" ht="21" customHeight="1">
      <c r="A13" s="204"/>
      <c r="B13" s="83"/>
      <c r="C13" s="207"/>
    </row>
    <row r="14" spans="1:3" s="43" customFormat="1" ht="20.25"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thickBot="1">
      <c r="A32" s="209" t="s">
        <v>88</v>
      </c>
      <c r="B32" s="210">
        <f>B6+B9</f>
        <v>18796145</v>
      </c>
      <c r="C32"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scale="98" r:id="rId1"/>
  <headerFooter alignWithMargins="0">
    <oddFooter>&amp;C&amp;"標楷體,標準"&amp;10 45</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A29" sqref="A29"/>
    </sheetView>
  </sheetViews>
  <sheetFormatPr defaultColWidth="8.796875" defaultRowHeight="15"/>
  <cols>
    <col min="1" max="1" width="41.796875" style="30" customWidth="1"/>
    <col min="2" max="2" width="16.796875" style="31" customWidth="1"/>
    <col min="3" max="3" width="15" style="30" customWidth="1"/>
    <col min="4" max="16384" width="8.8984375" style="30" customWidth="1"/>
  </cols>
  <sheetData>
    <row r="1" spans="1:3" ht="19.5" customHeight="1">
      <c r="A1" s="517" t="s">
        <v>15</v>
      </c>
      <c r="B1" s="517"/>
      <c r="C1" s="517"/>
    </row>
    <row r="2" spans="1:3" ht="19.5" customHeight="1">
      <c r="A2" s="518" t="s">
        <v>20</v>
      </c>
      <c r="B2" s="518"/>
      <c r="C2" s="518"/>
    </row>
    <row r="3" spans="1:3" ht="19.5" customHeight="1">
      <c r="A3" s="519" t="s">
        <v>639</v>
      </c>
      <c r="B3" s="519"/>
      <c r="C3" s="519"/>
    </row>
    <row r="4" ht="19.5" customHeight="1" thickBot="1">
      <c r="C4" s="79" t="s">
        <v>175</v>
      </c>
    </row>
    <row r="5" spans="1:3" s="43" customFormat="1" ht="21" customHeight="1">
      <c r="A5" s="201" t="s">
        <v>25</v>
      </c>
      <c r="B5" s="202" t="s">
        <v>17</v>
      </c>
      <c r="C5" s="203" t="s">
        <v>18</v>
      </c>
    </row>
    <row r="6" spans="1:3" s="43" customFormat="1" ht="23.25" customHeight="1" hidden="1">
      <c r="A6" s="204" t="s">
        <v>209</v>
      </c>
      <c r="B6" s="83">
        <f>B7</f>
        <v>0</v>
      </c>
      <c r="C6" s="355"/>
    </row>
    <row r="7" spans="1:3" s="43" customFormat="1" ht="23.25" customHeight="1" hidden="1">
      <c r="A7" s="204" t="s">
        <v>208</v>
      </c>
      <c r="B7" s="83"/>
      <c r="C7" s="356"/>
    </row>
    <row r="8" spans="1:3" s="43" customFormat="1" ht="23.25" customHeight="1">
      <c r="A8" s="204" t="s">
        <v>48</v>
      </c>
      <c r="B8" s="83">
        <f>B9</f>
        <v>82798</v>
      </c>
      <c r="C8" s="541" t="s">
        <v>796</v>
      </c>
    </row>
    <row r="9" spans="1:3" s="43" customFormat="1" ht="23.25" customHeight="1">
      <c r="A9" s="204" t="s">
        <v>98</v>
      </c>
      <c r="B9" s="83">
        <v>82798</v>
      </c>
      <c r="C9" s="542"/>
    </row>
    <row r="10" spans="1:3" s="43" customFormat="1" ht="23.25" customHeight="1">
      <c r="A10" s="204" t="s">
        <v>109</v>
      </c>
      <c r="B10" s="83">
        <f>B11</f>
        <v>2000</v>
      </c>
      <c r="C10" s="542"/>
    </row>
    <row r="11" spans="1:3" s="43" customFormat="1" ht="23.25" customHeight="1">
      <c r="A11" s="204" t="s">
        <v>110</v>
      </c>
      <c r="B11" s="83">
        <v>2000</v>
      </c>
      <c r="C11" s="542"/>
    </row>
    <row r="12" spans="1:3" s="43" customFormat="1" ht="23.25" customHeight="1">
      <c r="A12" s="204" t="s">
        <v>99</v>
      </c>
      <c r="B12" s="83">
        <f>B13</f>
        <v>7839626</v>
      </c>
      <c r="C12" s="542"/>
    </row>
    <row r="13" spans="1:3" s="43" customFormat="1" ht="23.25" customHeight="1">
      <c r="A13" s="204" t="s">
        <v>39</v>
      </c>
      <c r="B13" s="83">
        <v>7839626</v>
      </c>
      <c r="C13" s="542"/>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21" customHeight="1">
      <c r="A33" s="204"/>
      <c r="B33" s="83"/>
      <c r="C33" s="207"/>
    </row>
    <row r="34" spans="1:3" s="43" customFormat="1" ht="21" customHeight="1" thickBot="1">
      <c r="A34" s="209" t="s">
        <v>88</v>
      </c>
      <c r="B34" s="210">
        <f>B6+B8+B10+B12</f>
        <v>7924424</v>
      </c>
      <c r="C34" s="211"/>
    </row>
  </sheetData>
  <sheetProtection/>
  <mergeCells count="4">
    <mergeCell ref="A1:C1"/>
    <mergeCell ref="A2:C2"/>
    <mergeCell ref="A3:C3"/>
    <mergeCell ref="C8:C13"/>
  </mergeCells>
  <printOptions/>
  <pageMargins left="0.5905511811023623" right="0.3937007874015748" top="0.7874015748031497" bottom="0.7874015748031497" header="0.11811023622047245" footer="0.3937007874015748"/>
  <pageSetup fitToHeight="1" fitToWidth="1" horizontalDpi="600" verticalDpi="600" orientation="portrait" paperSize="9" scale="98" r:id="rId1"/>
  <headerFooter alignWithMargins="0">
    <oddFooter>&amp;C&amp;"標楷體,標準"&amp;10 46</oddFooter>
  </headerFooter>
</worksheet>
</file>

<file path=xl/worksheets/sheet39.xml><?xml version="1.0" encoding="utf-8"?>
<worksheet xmlns="http://schemas.openxmlformats.org/spreadsheetml/2006/main" xmlns:r="http://schemas.openxmlformats.org/officeDocument/2006/relationships">
  <dimension ref="A1:C34"/>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41.796875" style="30" customWidth="1"/>
    <col min="2" max="2" width="16.796875" style="31" customWidth="1"/>
    <col min="3" max="3" width="15" style="30" customWidth="1"/>
    <col min="4" max="16384" width="8.8984375" style="30" customWidth="1"/>
  </cols>
  <sheetData>
    <row r="1" spans="1:3" ht="19.5" customHeight="1">
      <c r="A1" s="517" t="s">
        <v>15</v>
      </c>
      <c r="B1" s="517"/>
      <c r="C1" s="517"/>
    </row>
    <row r="2" spans="1:3" ht="19.5" customHeight="1">
      <c r="A2" s="518" t="s">
        <v>411</v>
      </c>
      <c r="B2" s="518"/>
      <c r="C2" s="518"/>
    </row>
    <row r="3" spans="1:3" ht="19.5" customHeight="1">
      <c r="A3" s="519" t="s">
        <v>639</v>
      </c>
      <c r="B3" s="519"/>
      <c r="C3" s="519"/>
    </row>
    <row r="4" ht="19.5" customHeight="1" thickBot="1">
      <c r="C4" s="79" t="s">
        <v>175</v>
      </c>
    </row>
    <row r="5" spans="1:3" s="43" customFormat="1" ht="21" customHeight="1">
      <c r="A5" s="201" t="s">
        <v>25</v>
      </c>
      <c r="B5" s="202" t="s">
        <v>17</v>
      </c>
      <c r="C5" s="203" t="s">
        <v>18</v>
      </c>
    </row>
    <row r="6" spans="1:3" s="43" customFormat="1" ht="26.25" customHeight="1">
      <c r="A6" s="224" t="s">
        <v>412</v>
      </c>
      <c r="B6" s="82">
        <v>517458051</v>
      </c>
      <c r="C6" s="232"/>
    </row>
    <row r="7" spans="1:3" s="43" customFormat="1" ht="21" customHeight="1">
      <c r="A7" s="204"/>
      <c r="B7" s="92"/>
      <c r="C7" s="207"/>
    </row>
    <row r="8" spans="1:3" s="43" customFormat="1" ht="21" customHeight="1">
      <c r="A8" s="204"/>
      <c r="B8" s="92"/>
      <c r="C8" s="207"/>
    </row>
    <row r="9" spans="1:3" s="43" customFormat="1" ht="21" customHeight="1">
      <c r="A9" s="204"/>
      <c r="B9" s="92"/>
      <c r="C9" s="207"/>
    </row>
    <row r="10" spans="1:3" s="43" customFormat="1" ht="21" customHeight="1">
      <c r="A10" s="204"/>
      <c r="B10" s="83"/>
      <c r="C10" s="207"/>
    </row>
    <row r="11" spans="1:3" s="43" customFormat="1" ht="21" customHeight="1">
      <c r="A11" s="204"/>
      <c r="B11" s="83"/>
      <c r="C11" s="207"/>
    </row>
    <row r="12" spans="1:3" s="43" customFormat="1" ht="21" customHeight="1">
      <c r="A12" s="204"/>
      <c r="B12" s="83"/>
      <c r="C12" s="207"/>
    </row>
    <row r="13" spans="1:3" s="43" customFormat="1" ht="21" customHeight="1">
      <c r="A13" s="204"/>
      <c r="B13" s="83"/>
      <c r="C13" s="207"/>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17.25" customHeight="1">
      <c r="A33" s="204"/>
      <c r="B33" s="83"/>
      <c r="C33" s="207"/>
    </row>
    <row r="34" spans="1:3" s="43" customFormat="1" ht="21" customHeight="1" thickBot="1">
      <c r="A34" s="209" t="s">
        <v>88</v>
      </c>
      <c r="B34" s="210">
        <f>SUM(B6:B33)</f>
        <v>517458051</v>
      </c>
      <c r="C34"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horizontalDpi="600" verticalDpi="600" orientation="portrait" paperSize="9" scale="95" r:id="rId1"/>
  <headerFooter alignWithMargins="0">
    <oddFooter>&amp;C&amp;"標楷體,標準"&amp;10 47</oddFooter>
  </headerFooter>
</worksheet>
</file>

<file path=xl/worksheets/sheet4.xml><?xml version="1.0" encoding="utf-8"?>
<worksheet xmlns="http://schemas.openxmlformats.org/spreadsheetml/2006/main" xmlns:r="http://schemas.openxmlformats.org/officeDocument/2006/relationships">
  <sheetPr transitionEvaluation="1" transitionEntry="1"/>
  <dimension ref="A1:M48"/>
  <sheetViews>
    <sheetView zoomScale="75" zoomScaleNormal="75" zoomScalePageLayoutView="0" workbookViewId="0" topLeftCell="A3">
      <pane xSplit="1" ySplit="4" topLeftCell="B7" activePane="bottomRight" state="frozen"/>
      <selection pane="topLeft" activeCell="C13" sqref="C13"/>
      <selection pane="topRight" activeCell="C13" sqref="C13"/>
      <selection pane="bottomLeft" activeCell="C13" sqref="C13"/>
      <selection pane="bottomRight" activeCell="L44" sqref="L44"/>
    </sheetView>
  </sheetViews>
  <sheetFormatPr defaultColWidth="9.796875" defaultRowHeight="18" customHeight="1"/>
  <cols>
    <col min="1" max="1" width="35.3984375" style="84" customWidth="1"/>
    <col min="2" max="2" width="23.796875" style="84" customWidth="1"/>
    <col min="3" max="3" width="8" style="84" hidden="1" customWidth="1"/>
    <col min="4" max="4" width="23.796875" style="84" customWidth="1"/>
    <col min="5" max="5" width="7.8984375" style="84" hidden="1" customWidth="1"/>
    <col min="6" max="6" width="22.3984375" style="84" customWidth="1"/>
    <col min="7" max="7" width="12.3984375" style="84" customWidth="1"/>
    <col min="8" max="8" width="2.296875" style="84" customWidth="1"/>
    <col min="9" max="9" width="16" style="84" customWidth="1"/>
    <col min="10" max="10" width="15.796875" style="84" customWidth="1"/>
    <col min="11" max="12" width="13.09765625" style="84" bestFit="1" customWidth="1"/>
    <col min="13" max="16384" width="9.796875" style="84" customWidth="1"/>
  </cols>
  <sheetData>
    <row r="1" spans="1:8" ht="30" customHeight="1">
      <c r="A1" s="459" t="s">
        <v>414</v>
      </c>
      <c r="B1" s="460"/>
      <c r="C1" s="460"/>
      <c r="D1" s="460"/>
      <c r="E1" s="460"/>
      <c r="F1" s="460"/>
      <c r="G1" s="460"/>
      <c r="H1" s="166"/>
    </row>
    <row r="2" spans="1:8" ht="30" customHeight="1">
      <c r="A2" s="461" t="s">
        <v>417</v>
      </c>
      <c r="B2" s="462"/>
      <c r="C2" s="462"/>
      <c r="D2" s="462"/>
      <c r="E2" s="462"/>
      <c r="F2" s="462"/>
      <c r="G2" s="462"/>
      <c r="H2" s="166"/>
    </row>
    <row r="3" spans="1:8" ht="30" customHeight="1">
      <c r="A3" s="463" t="s">
        <v>637</v>
      </c>
      <c r="B3" s="464"/>
      <c r="C3" s="464"/>
      <c r="D3" s="464"/>
      <c r="E3" s="464"/>
      <c r="F3" s="464"/>
      <c r="G3" s="464"/>
      <c r="H3" s="167"/>
    </row>
    <row r="4" spans="2:7" ht="30.75" customHeight="1" thickBot="1">
      <c r="B4" s="84" t="s">
        <v>11</v>
      </c>
      <c r="F4" s="469" t="s">
        <v>77</v>
      </c>
      <c r="G4" s="400"/>
    </row>
    <row r="5" spans="1:7" s="85" customFormat="1" ht="39.75" customHeight="1">
      <c r="A5" s="465" t="s">
        <v>78</v>
      </c>
      <c r="B5" s="453" t="s">
        <v>80</v>
      </c>
      <c r="C5" s="454"/>
      <c r="D5" s="453" t="s">
        <v>81</v>
      </c>
      <c r="E5" s="454"/>
      <c r="F5" s="467" t="s">
        <v>79</v>
      </c>
      <c r="G5" s="468"/>
    </row>
    <row r="6" spans="1:7" s="85" customFormat="1" ht="54" customHeight="1">
      <c r="A6" s="466"/>
      <c r="B6" s="455"/>
      <c r="C6" s="456"/>
      <c r="D6" s="455"/>
      <c r="E6" s="456"/>
      <c r="F6" s="168" t="s">
        <v>82</v>
      </c>
      <c r="G6" s="169" t="s">
        <v>127</v>
      </c>
    </row>
    <row r="7" spans="1:7" s="85" customFormat="1" ht="24" customHeight="1">
      <c r="A7" s="286" t="s">
        <v>1</v>
      </c>
      <c r="B7" s="288">
        <f>B8+B27+B35+B38</f>
        <v>3081317081256</v>
      </c>
      <c r="C7" s="288">
        <f>C8+C27+C35+C38</f>
        <v>75.04171034866286</v>
      </c>
      <c r="D7" s="288">
        <f>D8+D27+D35+D38</f>
        <v>2685026950385</v>
      </c>
      <c r="E7" s="289">
        <v>100</v>
      </c>
      <c r="F7" s="288">
        <f aca="true" t="shared" si="0" ref="F7:F12">B7-D7</f>
        <v>396290130871</v>
      </c>
      <c r="G7" s="293">
        <f>F7/D7*100</f>
        <v>14.759260826569239</v>
      </c>
    </row>
    <row r="8" spans="1:7" s="85" customFormat="1" ht="24" customHeight="1">
      <c r="A8" s="287" t="s">
        <v>327</v>
      </c>
      <c r="B8" s="290">
        <f>B9+B11+B20+B25</f>
        <v>2829275675602</v>
      </c>
      <c r="C8" s="290">
        <f>C9+C11+C20+C25</f>
        <v>74.89199147049017</v>
      </c>
      <c r="D8" s="290">
        <f>D9+D11+D20+D25</f>
        <v>2422413550899</v>
      </c>
      <c r="E8" s="290" t="e">
        <f>E9+E11+E20+E25</f>
        <v>#N/A</v>
      </c>
      <c r="F8" s="290">
        <f t="shared" si="0"/>
        <v>406862124703</v>
      </c>
      <c r="G8" s="294">
        <f>F8/D8*100</f>
        <v>16.7957335175906</v>
      </c>
    </row>
    <row r="9" spans="1:7" s="85" customFormat="1" ht="24" customHeight="1">
      <c r="A9" s="287" t="s">
        <v>326</v>
      </c>
      <c r="B9" s="290">
        <f>B10</f>
        <v>130543896221</v>
      </c>
      <c r="C9" s="290">
        <f>C10</f>
        <v>4.236626506733542</v>
      </c>
      <c r="D9" s="290">
        <f>D10</f>
        <v>43632967783</v>
      </c>
      <c r="E9" s="291"/>
      <c r="F9" s="290">
        <f t="shared" si="0"/>
        <v>86910928438</v>
      </c>
      <c r="G9" s="294">
        <f>F9/D9*100</f>
        <v>199.1863786809883</v>
      </c>
    </row>
    <row r="10" spans="1:7" s="85" customFormat="1" ht="24" customHeight="1">
      <c r="A10" s="170" t="s">
        <v>305</v>
      </c>
      <c r="B10" s="102">
        <v>130543896221</v>
      </c>
      <c r="C10" s="171">
        <f>B10/$B$7*100</f>
        <v>4.236626506733542</v>
      </c>
      <c r="D10" s="102">
        <v>43632967783</v>
      </c>
      <c r="E10" s="171">
        <f>D10/$D$7*100</f>
        <v>1.6250476657876216</v>
      </c>
      <c r="F10" s="102">
        <f t="shared" si="0"/>
        <v>86910928438</v>
      </c>
      <c r="G10" s="172">
        <f>(F10/D10*100)</f>
        <v>199.1863786809883</v>
      </c>
    </row>
    <row r="11" spans="1:7" s="85" customFormat="1" ht="24" customHeight="1">
      <c r="A11" s="287" t="s">
        <v>471</v>
      </c>
      <c r="B11" s="292">
        <f>B12+B14+B16++B17+B18+B19</f>
        <v>2646320680052</v>
      </c>
      <c r="C11" s="292">
        <f>C12+C14+C16++C17+C18+C19</f>
        <v>68.95974039477514</v>
      </c>
      <c r="D11" s="292">
        <f>D12+D14+D16++D17+D18+D19</f>
        <v>2330847190994</v>
      </c>
      <c r="E11" s="291">
        <f>D11/$D$7*100</f>
        <v>86.80907991108936</v>
      </c>
      <c r="F11" s="290">
        <f t="shared" si="0"/>
        <v>315473489058</v>
      </c>
      <c r="G11" s="294">
        <f>F11/D11*100</f>
        <v>13.534713484304604</v>
      </c>
    </row>
    <row r="12" spans="1:7" s="85" customFormat="1" ht="24" customHeight="1">
      <c r="A12" s="170" t="s">
        <v>469</v>
      </c>
      <c r="B12" s="450">
        <v>241411221941</v>
      </c>
      <c r="C12" s="448">
        <f>B12/$B$7*100</f>
        <v>7.834676392427503</v>
      </c>
      <c r="D12" s="450">
        <v>195699982654</v>
      </c>
      <c r="E12" s="448">
        <f>D12/$D$7*100</f>
        <v>7.2885667917016255</v>
      </c>
      <c r="F12" s="450">
        <f t="shared" si="0"/>
        <v>45711239287</v>
      </c>
      <c r="G12" s="452">
        <f>(F12/D12*100)</f>
        <v>23.357814685051885</v>
      </c>
    </row>
    <row r="13" spans="1:7" s="85" customFormat="1" ht="15.75" customHeight="1">
      <c r="A13" s="170" t="s">
        <v>306</v>
      </c>
      <c r="B13" s="451"/>
      <c r="C13" s="449"/>
      <c r="D13" s="451"/>
      <c r="E13" s="449"/>
      <c r="F13" s="451"/>
      <c r="G13" s="470"/>
    </row>
    <row r="14" spans="1:7" s="85" customFormat="1" ht="24.75" customHeight="1">
      <c r="A14" s="170" t="s">
        <v>469</v>
      </c>
      <c r="B14" s="450">
        <v>73055416135</v>
      </c>
      <c r="C14" s="448">
        <f>B14/$B$7*100</f>
        <v>2.3709152355466547</v>
      </c>
      <c r="D14" s="450">
        <v>31589288887</v>
      </c>
      <c r="E14" s="448">
        <f>D14/$D$7*100</f>
        <v>1.1764980192273482</v>
      </c>
      <c r="F14" s="450">
        <f>B14-D14</f>
        <v>41466127248</v>
      </c>
      <c r="G14" s="457">
        <f>(F14/D14*100)</f>
        <v>131.26641563958924</v>
      </c>
    </row>
    <row r="15" spans="1:7" s="85" customFormat="1" ht="18.75" customHeight="1">
      <c r="A15" s="174" t="s">
        <v>308</v>
      </c>
      <c r="B15" s="451"/>
      <c r="C15" s="449"/>
      <c r="D15" s="451"/>
      <c r="E15" s="449"/>
      <c r="F15" s="451"/>
      <c r="G15" s="458"/>
    </row>
    <row r="16" spans="1:7" s="85" customFormat="1" ht="21.75" customHeight="1">
      <c r="A16" s="170" t="s">
        <v>309</v>
      </c>
      <c r="B16" s="103">
        <v>56869597709</v>
      </c>
      <c r="C16" s="171">
        <f>B16/$B$7*100</f>
        <v>1.845626276339562</v>
      </c>
      <c r="D16" s="103">
        <v>55884331500</v>
      </c>
      <c r="E16" s="171" t="e">
        <f>#N/A</f>
        <v>#N/A</v>
      </c>
      <c r="F16" s="102">
        <f aca="true" t="shared" si="1" ref="F16:F24">B16-D16</f>
        <v>985266209</v>
      </c>
      <c r="G16" s="172">
        <f aca="true" t="shared" si="2" ref="G16:G28">(F16/D16*100)</f>
        <v>1.7630455309284678</v>
      </c>
    </row>
    <row r="17" spans="1:7" s="85" customFormat="1" ht="21.75" customHeight="1">
      <c r="A17" s="170" t="s">
        <v>310</v>
      </c>
      <c r="B17" s="102">
        <v>1524141912836</v>
      </c>
      <c r="C17" s="171">
        <f>B17/$B$7*100</f>
        <v>49.46397506791909</v>
      </c>
      <c r="D17" s="102">
        <v>1384424906861</v>
      </c>
      <c r="E17" s="171" t="e">
        <f>#N/A</f>
        <v>#N/A</v>
      </c>
      <c r="F17" s="102">
        <f t="shared" si="1"/>
        <v>139717005975</v>
      </c>
      <c r="G17" s="172">
        <f t="shared" si="2"/>
        <v>10.092060990999489</v>
      </c>
    </row>
    <row r="18" spans="1:7" s="85" customFormat="1" ht="21.75" customHeight="1">
      <c r="A18" s="170" t="s">
        <v>311</v>
      </c>
      <c r="B18" s="102">
        <v>229390111353</v>
      </c>
      <c r="C18" s="171">
        <f>B18/$B$7*100</f>
        <v>7.4445474225423265</v>
      </c>
      <c r="D18" s="102">
        <v>155705790471</v>
      </c>
      <c r="E18" s="171" t="e">
        <f>#N/A</f>
        <v>#N/A</v>
      </c>
      <c r="F18" s="102">
        <f t="shared" si="1"/>
        <v>73684320882</v>
      </c>
      <c r="G18" s="172">
        <f t="shared" si="2"/>
        <v>47.322787841807084</v>
      </c>
    </row>
    <row r="19" spans="1:7" s="85" customFormat="1" ht="21.75" customHeight="1">
      <c r="A19" s="170" t="s">
        <v>470</v>
      </c>
      <c r="B19" s="102">
        <v>521452420078</v>
      </c>
      <c r="C19" s="171"/>
      <c r="D19" s="102">
        <v>507542890621</v>
      </c>
      <c r="E19" s="171"/>
      <c r="F19" s="102">
        <f t="shared" si="1"/>
        <v>13909529457</v>
      </c>
      <c r="G19" s="172">
        <f t="shared" si="2"/>
        <v>2.7405623670506167</v>
      </c>
    </row>
    <row r="20" spans="1:7" s="85" customFormat="1" ht="21.75" customHeight="1">
      <c r="A20" s="287" t="s">
        <v>325</v>
      </c>
      <c r="B20" s="290">
        <f>B21+B22+B23+B24</f>
        <v>52247569478</v>
      </c>
      <c r="C20" s="290">
        <f>C21+C22+C23+C24</f>
        <v>1.6956245689814875</v>
      </c>
      <c r="D20" s="290">
        <f>D21+D22+D23+D24</f>
        <v>47535272588</v>
      </c>
      <c r="E20" s="290" t="e">
        <f>E21+E22+E23+E24</f>
        <v>#N/A</v>
      </c>
      <c r="F20" s="290">
        <f t="shared" si="1"/>
        <v>4712296890</v>
      </c>
      <c r="G20" s="294">
        <f t="shared" si="2"/>
        <v>9.913263632340232</v>
      </c>
    </row>
    <row r="21" spans="1:7" s="85" customFormat="1" ht="21.75" customHeight="1">
      <c r="A21" s="170" t="s">
        <v>312</v>
      </c>
      <c r="B21" s="102">
        <v>49362538953</v>
      </c>
      <c r="C21" s="171">
        <f>B21/$B$7*100</f>
        <v>1.6019947850637606</v>
      </c>
      <c r="D21" s="102">
        <v>45052489544</v>
      </c>
      <c r="E21" s="171" t="e">
        <f>#N/A</f>
        <v>#N/A</v>
      </c>
      <c r="F21" s="102">
        <f t="shared" si="1"/>
        <v>4310049409</v>
      </c>
      <c r="G21" s="172">
        <f t="shared" si="2"/>
        <v>9.566728615053869</v>
      </c>
    </row>
    <row r="22" spans="1:7" s="85" customFormat="1" ht="21.75" customHeight="1">
      <c r="A22" s="170" t="s">
        <v>314</v>
      </c>
      <c r="B22" s="102">
        <v>314902243</v>
      </c>
      <c r="C22" s="171">
        <f>B22/$B$7*100</f>
        <v>0.010219728599681802</v>
      </c>
      <c r="D22" s="102">
        <v>275386906</v>
      </c>
      <c r="E22" s="171" t="e">
        <f>#N/A</f>
        <v>#N/A</v>
      </c>
      <c r="F22" s="102">
        <f t="shared" si="1"/>
        <v>39515337</v>
      </c>
      <c r="G22" s="172">
        <f t="shared" si="2"/>
        <v>14.349025367240953</v>
      </c>
    </row>
    <row r="23" spans="1:7" s="85" customFormat="1" ht="21.75" customHeight="1">
      <c r="A23" s="170" t="s">
        <v>313</v>
      </c>
      <c r="B23" s="102">
        <v>1961977993</v>
      </c>
      <c r="C23" s="171">
        <f>B23/$B$7*100</f>
        <v>0.06367335594687525</v>
      </c>
      <c r="D23" s="102">
        <v>2207396068</v>
      </c>
      <c r="E23" s="171" t="e">
        <f>#N/A</f>
        <v>#N/A</v>
      </c>
      <c r="F23" s="102">
        <f t="shared" si="1"/>
        <v>-245418075</v>
      </c>
      <c r="G23" s="172">
        <f t="shared" si="2"/>
        <v>-11.117990040743337</v>
      </c>
    </row>
    <row r="24" spans="1:7" s="85" customFormat="1" ht="21.75" customHeight="1">
      <c r="A24" s="170" t="s">
        <v>315</v>
      </c>
      <c r="B24" s="102">
        <v>608150289</v>
      </c>
      <c r="C24" s="171">
        <f>B24/$B$7*100</f>
        <v>0.019736699371169782</v>
      </c>
      <c r="D24" s="102">
        <v>70</v>
      </c>
      <c r="E24" s="171" t="e">
        <f>#N/A</f>
        <v>#N/A</v>
      </c>
      <c r="F24" s="102">
        <f t="shared" si="1"/>
        <v>608150219</v>
      </c>
      <c r="G24" s="172">
        <f t="shared" si="2"/>
        <v>868786027.1428572</v>
      </c>
    </row>
    <row r="25" spans="1:7" s="85" customFormat="1" ht="20.25" customHeight="1">
      <c r="A25" s="287" t="s">
        <v>323</v>
      </c>
      <c r="B25" s="290">
        <f>B26</f>
        <v>163529851</v>
      </c>
      <c r="C25" s="291"/>
      <c r="D25" s="290">
        <f>D26</f>
        <v>398119534</v>
      </c>
      <c r="E25" s="290">
        <f>E26</f>
        <v>0</v>
      </c>
      <c r="F25" s="290">
        <f>F26</f>
        <v>-234589683</v>
      </c>
      <c r="G25" s="294">
        <f t="shared" si="2"/>
        <v>-58.924434237883936</v>
      </c>
    </row>
    <row r="26" spans="1:7" s="85" customFormat="1" ht="20.25" customHeight="1">
      <c r="A26" s="170" t="s">
        <v>324</v>
      </c>
      <c r="B26" s="102">
        <v>163529851</v>
      </c>
      <c r="C26" s="171"/>
      <c r="D26" s="102">
        <v>398119534</v>
      </c>
      <c r="E26" s="171"/>
      <c r="F26" s="102">
        <f>B26-D26</f>
        <v>-234589683</v>
      </c>
      <c r="G26" s="172">
        <f t="shared" si="2"/>
        <v>-58.924434237883936</v>
      </c>
    </row>
    <row r="27" spans="1:11" s="85" customFormat="1" ht="20.25" customHeight="1">
      <c r="A27" s="287" t="s">
        <v>472</v>
      </c>
      <c r="B27" s="290">
        <f>B28</f>
        <v>247413631412</v>
      </c>
      <c r="C27" s="290">
        <f>C28</f>
        <v>0</v>
      </c>
      <c r="D27" s="290">
        <f>D28</f>
        <v>258463403351</v>
      </c>
      <c r="E27" s="290" t="e">
        <f>E28</f>
        <v>#N/A</v>
      </c>
      <c r="F27" s="290">
        <f>B27-D27</f>
        <v>-11049771939</v>
      </c>
      <c r="G27" s="294">
        <f t="shared" si="2"/>
        <v>-4.275178534267818</v>
      </c>
      <c r="I27" s="329"/>
      <c r="K27" s="277"/>
    </row>
    <row r="28" spans="1:11" s="85" customFormat="1" ht="20.25" customHeight="1">
      <c r="A28" s="287" t="s">
        <v>473</v>
      </c>
      <c r="B28" s="290">
        <f>B29+B31+B33+B34</f>
        <v>247413631412</v>
      </c>
      <c r="C28" s="291"/>
      <c r="D28" s="290">
        <f>D29+D31+D33+D34</f>
        <v>258463403351</v>
      </c>
      <c r="E28" s="290" t="e">
        <f>E29+E31+E33+E34</f>
        <v>#N/A</v>
      </c>
      <c r="F28" s="290">
        <f>B28-D28</f>
        <v>-11049771939</v>
      </c>
      <c r="G28" s="294">
        <f t="shared" si="2"/>
        <v>-4.275178534267818</v>
      </c>
      <c r="I28" s="329"/>
      <c r="K28" s="277"/>
    </row>
    <row r="29" spans="1:11" s="85" customFormat="1" ht="22.5" customHeight="1">
      <c r="A29" s="170" t="s">
        <v>307</v>
      </c>
      <c r="B29" s="450">
        <v>32842821702</v>
      </c>
      <c r="C29" s="448">
        <f>B29/$B$7*100</f>
        <v>1.065869588747831</v>
      </c>
      <c r="D29" s="450">
        <v>49017141131</v>
      </c>
      <c r="E29" s="448">
        <f>D29/$D$7*100</f>
        <v>1.8255735244657987</v>
      </c>
      <c r="F29" s="450">
        <f>B29-D29</f>
        <v>-16174319429</v>
      </c>
      <c r="G29" s="452">
        <f>F29/D29*100</f>
        <v>-32.99727208849976</v>
      </c>
      <c r="I29" s="277"/>
      <c r="K29" s="277"/>
    </row>
    <row r="30" spans="1:7" s="85" customFormat="1" ht="16.5" customHeight="1">
      <c r="A30" s="170" t="s">
        <v>316</v>
      </c>
      <c r="B30" s="451"/>
      <c r="C30" s="449"/>
      <c r="D30" s="451"/>
      <c r="E30" s="449"/>
      <c r="F30" s="451"/>
      <c r="G30" s="452"/>
    </row>
    <row r="31" spans="1:7" s="85" customFormat="1" ht="26.25" customHeight="1">
      <c r="A31" s="173" t="s">
        <v>307</v>
      </c>
      <c r="B31" s="450">
        <v>-13329955</v>
      </c>
      <c r="C31" s="448">
        <f>B31/$B$7*100</f>
        <v>-0.0004326057542434572</v>
      </c>
      <c r="D31" s="450">
        <v>102427803</v>
      </c>
      <c r="E31" s="448">
        <f>D31/$D$7*100</f>
        <v>0.003814777463790935</v>
      </c>
      <c r="F31" s="450">
        <f>B31-D31</f>
        <v>-115757758</v>
      </c>
      <c r="G31" s="452">
        <f>F31/D31*100</f>
        <v>-113.0140007005715</v>
      </c>
    </row>
    <row r="32" spans="1:9" s="85" customFormat="1" ht="18.75" customHeight="1">
      <c r="A32" s="174" t="s">
        <v>317</v>
      </c>
      <c r="B32" s="450"/>
      <c r="C32" s="449"/>
      <c r="D32" s="450"/>
      <c r="E32" s="449"/>
      <c r="F32" s="451"/>
      <c r="G32" s="452"/>
      <c r="I32" s="277"/>
    </row>
    <row r="33" spans="1:9" s="85" customFormat="1" ht="21" customHeight="1">
      <c r="A33" s="170" t="s">
        <v>318</v>
      </c>
      <c r="B33" s="102">
        <v>203125089665</v>
      </c>
      <c r="C33" s="171">
        <f>B33/$B$7*100</f>
        <v>6.592151482904271</v>
      </c>
      <c r="D33" s="102">
        <v>203882314417</v>
      </c>
      <c r="E33" s="171" t="e">
        <f>#N/A</f>
        <v>#N/A</v>
      </c>
      <c r="F33" s="102">
        <f aca="true" t="shared" si="3" ref="F33:F43">B33-D33</f>
        <v>-757224752</v>
      </c>
      <c r="G33" s="172">
        <f aca="true" t="shared" si="4" ref="G33:G43">(F33/D33*100)</f>
        <v>-0.3714028625608252</v>
      </c>
      <c r="I33" s="277"/>
    </row>
    <row r="34" spans="1:9" s="85" customFormat="1" ht="21" customHeight="1">
      <c r="A34" s="170" t="s">
        <v>322</v>
      </c>
      <c r="B34" s="102">
        <v>11459050000</v>
      </c>
      <c r="C34" s="171"/>
      <c r="D34" s="102">
        <v>5461520000</v>
      </c>
      <c r="E34" s="171"/>
      <c r="F34" s="102">
        <f t="shared" si="3"/>
        <v>5997530000</v>
      </c>
      <c r="G34" s="172">
        <f t="shared" si="4"/>
        <v>109.81430078073504</v>
      </c>
      <c r="I34" s="277"/>
    </row>
    <row r="35" spans="1:11" s="85" customFormat="1" ht="23.25" customHeight="1">
      <c r="A35" s="287" t="s">
        <v>328</v>
      </c>
      <c r="B35" s="290">
        <f>B36</f>
        <v>14460875</v>
      </c>
      <c r="C35" s="291"/>
      <c r="D35" s="290">
        <f>D36</f>
        <v>20017648</v>
      </c>
      <c r="E35" s="290">
        <f>E36</f>
        <v>0</v>
      </c>
      <c r="F35" s="290">
        <f t="shared" si="3"/>
        <v>-5556773</v>
      </c>
      <c r="G35" s="294">
        <f t="shared" si="4"/>
        <v>-27.759370131795702</v>
      </c>
      <c r="I35" s="277"/>
      <c r="J35" s="280"/>
      <c r="K35" s="279"/>
    </row>
    <row r="36" spans="1:11" s="85" customFormat="1" ht="23.25" customHeight="1">
      <c r="A36" s="287" t="s">
        <v>329</v>
      </c>
      <c r="B36" s="290">
        <f>B37</f>
        <v>14460875</v>
      </c>
      <c r="C36" s="291"/>
      <c r="D36" s="290">
        <f>D37</f>
        <v>20017648</v>
      </c>
      <c r="E36" s="290">
        <f>E37</f>
        <v>0</v>
      </c>
      <c r="F36" s="290">
        <f t="shared" si="3"/>
        <v>-5556773</v>
      </c>
      <c r="G36" s="294">
        <f t="shared" si="4"/>
        <v>-27.759370131795702</v>
      </c>
      <c r="I36" s="277"/>
      <c r="J36" s="280"/>
      <c r="K36" s="279"/>
    </row>
    <row r="37" spans="1:11" s="85" customFormat="1" ht="23.25" customHeight="1">
      <c r="A37" s="170" t="s">
        <v>319</v>
      </c>
      <c r="B37" s="102">
        <v>14460875</v>
      </c>
      <c r="C37" s="171"/>
      <c r="D37" s="102">
        <v>20017648</v>
      </c>
      <c r="E37" s="171"/>
      <c r="F37" s="102">
        <f t="shared" si="3"/>
        <v>-5556773</v>
      </c>
      <c r="G37" s="172">
        <f t="shared" si="4"/>
        <v>-27.759370131795702</v>
      </c>
      <c r="I37" s="277"/>
      <c r="J37" s="277"/>
      <c r="K37" s="277"/>
    </row>
    <row r="38" spans="1:12" s="85" customFormat="1" ht="23.25" customHeight="1">
      <c r="A38" s="287" t="s">
        <v>330</v>
      </c>
      <c r="B38" s="290">
        <f>B39</f>
        <v>4613313367</v>
      </c>
      <c r="C38" s="290">
        <f>C39</f>
        <v>0.14971887817269136</v>
      </c>
      <c r="D38" s="290">
        <f>D39</f>
        <v>4129978487</v>
      </c>
      <c r="E38" s="291" t="e">
        <f>#N/A</f>
        <v>#N/A</v>
      </c>
      <c r="F38" s="290">
        <f t="shared" si="3"/>
        <v>483334880</v>
      </c>
      <c r="G38" s="294">
        <f t="shared" si="4"/>
        <v>11.703084689699983</v>
      </c>
      <c r="J38" s="279"/>
      <c r="K38" s="279"/>
      <c r="L38" s="279"/>
    </row>
    <row r="39" spans="1:12" s="85" customFormat="1" ht="23.25" customHeight="1">
      <c r="A39" s="287" t="s">
        <v>331</v>
      </c>
      <c r="B39" s="290">
        <f>B40+B41+B42</f>
        <v>4613313367</v>
      </c>
      <c r="C39" s="290">
        <f>C40+C41+C42</f>
        <v>0.14971887817269136</v>
      </c>
      <c r="D39" s="290">
        <f>D40+D41+D42</f>
        <v>4129978487</v>
      </c>
      <c r="E39" s="290" t="e">
        <f>E40+E41+E42</f>
        <v>#N/A</v>
      </c>
      <c r="F39" s="290">
        <f t="shared" si="3"/>
        <v>483334880</v>
      </c>
      <c r="G39" s="294">
        <f t="shared" si="4"/>
        <v>11.703084689699983</v>
      </c>
      <c r="J39" s="279"/>
      <c r="K39" s="279"/>
      <c r="L39" s="279"/>
    </row>
    <row r="40" spans="1:12" s="85" customFormat="1" ht="23.25" customHeight="1">
      <c r="A40" s="170" t="s">
        <v>320</v>
      </c>
      <c r="B40" s="102">
        <v>5409621930</v>
      </c>
      <c r="C40" s="171">
        <f>B40/$B$7*100</f>
        <v>0.17556200116201418</v>
      </c>
      <c r="D40" s="102">
        <v>5025819667</v>
      </c>
      <c r="E40" s="171" t="e">
        <f>#N/A</f>
        <v>#N/A</v>
      </c>
      <c r="F40" s="102">
        <f t="shared" si="3"/>
        <v>383802263</v>
      </c>
      <c r="G40" s="172">
        <f t="shared" si="4"/>
        <v>7.636610312942213</v>
      </c>
      <c r="I40" s="277"/>
      <c r="J40" s="278"/>
      <c r="K40" s="278"/>
      <c r="L40" s="278"/>
    </row>
    <row r="41" spans="1:12" s="85" customFormat="1" ht="23.25" customHeight="1">
      <c r="A41" s="170" t="s">
        <v>321</v>
      </c>
      <c r="B41" s="102">
        <v>-796458842</v>
      </c>
      <c r="C41" s="171">
        <f>B41/$B$7*100</f>
        <v>-0.025848000092069365</v>
      </c>
      <c r="D41" s="102">
        <v>-895841180</v>
      </c>
      <c r="E41" s="171" t="e">
        <f>#N/A</f>
        <v>#N/A</v>
      </c>
      <c r="F41" s="102">
        <f t="shared" si="3"/>
        <v>99382338</v>
      </c>
      <c r="G41" s="172">
        <f>-(F41/D41*100)</f>
        <v>11.093745210507068</v>
      </c>
      <c r="I41" s="277"/>
      <c r="J41" s="278"/>
      <c r="K41" s="278"/>
      <c r="L41" s="278"/>
    </row>
    <row r="42" spans="1:13" s="85" customFormat="1" ht="23.25" customHeight="1">
      <c r="A42" s="170" t="s">
        <v>797</v>
      </c>
      <c r="B42" s="102">
        <v>150279</v>
      </c>
      <c r="C42" s="171">
        <f>B42/$B$7*100</f>
        <v>4.877102746554846E-06</v>
      </c>
      <c r="D42" s="102">
        <v>0</v>
      </c>
      <c r="E42" s="171" t="e">
        <f>#N/A</f>
        <v>#N/A</v>
      </c>
      <c r="F42" s="102">
        <f t="shared" si="3"/>
        <v>150279</v>
      </c>
      <c r="G42" s="354"/>
      <c r="I42" s="278"/>
      <c r="J42" s="278"/>
      <c r="K42" s="278"/>
      <c r="L42" s="278"/>
      <c r="M42" s="278"/>
    </row>
    <row r="43" spans="1:7" s="85" customFormat="1" ht="30" customHeight="1" thickBot="1">
      <c r="A43" s="318" t="s">
        <v>129</v>
      </c>
      <c r="B43" s="319">
        <f>B7</f>
        <v>3081317081256</v>
      </c>
      <c r="C43" s="320">
        <f>B43/$B$7*100</f>
        <v>100</v>
      </c>
      <c r="D43" s="319">
        <f>D7</f>
        <v>2685026950385</v>
      </c>
      <c r="E43" s="320" t="e">
        <f>#N/A</f>
        <v>#N/A</v>
      </c>
      <c r="F43" s="319">
        <f t="shared" si="3"/>
        <v>396290130871</v>
      </c>
      <c r="G43" s="321">
        <f t="shared" si="4"/>
        <v>14.759260826569239</v>
      </c>
    </row>
    <row r="44" spans="1:7" s="85" customFormat="1" ht="25.5" customHeight="1">
      <c r="A44" s="121" t="s">
        <v>709</v>
      </c>
      <c r="B44" s="87"/>
      <c r="C44" s="88"/>
      <c r="D44" s="87"/>
      <c r="E44" s="88"/>
      <c r="F44" s="87"/>
      <c r="G44" s="88"/>
    </row>
    <row r="45" spans="1:7" s="85" customFormat="1" ht="21.75" customHeight="1">
      <c r="A45" s="122" t="s">
        <v>710</v>
      </c>
      <c r="B45" s="87"/>
      <c r="C45" s="88"/>
      <c r="D45" s="87"/>
      <c r="E45" s="88"/>
      <c r="F45" s="87"/>
      <c r="G45" s="88"/>
    </row>
    <row r="46" ht="21.75" customHeight="1">
      <c r="A46" s="122"/>
    </row>
    <row r="47" ht="21.75" customHeight="1">
      <c r="A47" s="121"/>
    </row>
    <row r="48" ht="21.75" customHeight="1">
      <c r="A48" s="121"/>
    </row>
    <row r="49" ht="19.5" customHeight="1"/>
  </sheetData>
  <sheetProtection/>
  <mergeCells count="32">
    <mergeCell ref="D14:D15"/>
    <mergeCell ref="C14:C15"/>
    <mergeCell ref="B29:B30"/>
    <mergeCell ref="C29:C30"/>
    <mergeCell ref="D31:D32"/>
    <mergeCell ref="C12:C13"/>
    <mergeCell ref="G12:G13"/>
    <mergeCell ref="F12:F13"/>
    <mergeCell ref="F14:F15"/>
    <mergeCell ref="E14:E15"/>
    <mergeCell ref="B31:B32"/>
    <mergeCell ref="C31:C32"/>
    <mergeCell ref="B12:B13"/>
    <mergeCell ref="B14:B15"/>
    <mergeCell ref="D12:D13"/>
    <mergeCell ref="D29:D30"/>
    <mergeCell ref="A1:G1"/>
    <mergeCell ref="A2:G2"/>
    <mergeCell ref="A3:G3"/>
    <mergeCell ref="A5:A6"/>
    <mergeCell ref="F5:G5"/>
    <mergeCell ref="F4:G4"/>
    <mergeCell ref="E31:E32"/>
    <mergeCell ref="F31:F32"/>
    <mergeCell ref="G31:G32"/>
    <mergeCell ref="F29:F30"/>
    <mergeCell ref="G29:G30"/>
    <mergeCell ref="B5:C6"/>
    <mergeCell ref="D5:E6"/>
    <mergeCell ref="E29:E30"/>
    <mergeCell ref="G14:G15"/>
    <mergeCell ref="E12:E13"/>
  </mergeCells>
  <printOptions horizontalCentered="1"/>
  <pageMargins left="0.3937007874015748" right="0.3937007874015748" top="0.7874015748031497" bottom="0.3937007874015748" header="0.11811023622047245" footer="0.3937007874015748"/>
  <pageSetup fitToHeight="0" horizontalDpi="600" verticalDpi="600" orientation="portrait" paperSize="9" scale="63" r:id="rId1"/>
  <headerFooter alignWithMargins="0">
    <oddFooter>&amp;C&amp;"標楷體,標準"&amp;14 &amp;16 12</oddFooter>
  </headerFooter>
  <ignoredErrors>
    <ignoredError sqref="F21:F26 F33 F38:F40 G41 G10:G11" formula="1"/>
  </ignoredErrors>
</worksheet>
</file>

<file path=xl/worksheets/sheet40.xml><?xml version="1.0" encoding="utf-8"?>
<worksheet xmlns="http://schemas.openxmlformats.org/spreadsheetml/2006/main" xmlns:r="http://schemas.openxmlformats.org/officeDocument/2006/relationships">
  <dimension ref="A1:C34"/>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41.796875" style="30" customWidth="1"/>
    <col min="2" max="2" width="16.796875" style="31" customWidth="1"/>
    <col min="3" max="3" width="15" style="30" customWidth="1"/>
    <col min="4" max="16384" width="8.8984375" style="30" customWidth="1"/>
  </cols>
  <sheetData>
    <row r="1" spans="1:3" ht="19.5" customHeight="1">
      <c r="A1" s="517" t="s">
        <v>15</v>
      </c>
      <c r="B1" s="517"/>
      <c r="C1" s="517"/>
    </row>
    <row r="2" spans="1:3" ht="19.5" customHeight="1">
      <c r="A2" s="518" t="s">
        <v>577</v>
      </c>
      <c r="B2" s="518"/>
      <c r="C2" s="518"/>
    </row>
    <row r="3" spans="1:3" ht="19.5" customHeight="1">
      <c r="A3" s="519" t="s">
        <v>639</v>
      </c>
      <c r="B3" s="519"/>
      <c r="C3" s="519"/>
    </row>
    <row r="4" ht="19.5" customHeight="1" thickBot="1">
      <c r="C4" s="79" t="s">
        <v>174</v>
      </c>
    </row>
    <row r="5" spans="1:3" s="43" customFormat="1" ht="21" customHeight="1">
      <c r="A5" s="201" t="s">
        <v>25</v>
      </c>
      <c r="B5" s="202" t="s">
        <v>17</v>
      </c>
      <c r="C5" s="203" t="s">
        <v>18</v>
      </c>
    </row>
    <row r="6" spans="1:3" s="43" customFormat="1" ht="26.25" customHeight="1">
      <c r="A6" s="224" t="s">
        <v>532</v>
      </c>
      <c r="B6" s="82">
        <f>B7</f>
        <v>175252938</v>
      </c>
      <c r="C6" s="522" t="s">
        <v>534</v>
      </c>
    </row>
    <row r="7" spans="1:3" s="43" customFormat="1" ht="21" customHeight="1">
      <c r="A7" s="204" t="s">
        <v>533</v>
      </c>
      <c r="B7" s="83">
        <v>175252938</v>
      </c>
      <c r="C7" s="516"/>
    </row>
    <row r="8" spans="1:3" s="43" customFormat="1" ht="21" customHeight="1">
      <c r="A8" s="204"/>
      <c r="B8" s="92"/>
      <c r="C8" s="324"/>
    </row>
    <row r="9" spans="1:3" s="43" customFormat="1" ht="21" customHeight="1">
      <c r="A9" s="204"/>
      <c r="B9" s="92"/>
      <c r="C9" s="207"/>
    </row>
    <row r="10" spans="1:3" s="43" customFormat="1" ht="21" customHeight="1">
      <c r="A10" s="204"/>
      <c r="B10" s="83"/>
      <c r="C10" s="207"/>
    </row>
    <row r="11" spans="1:3" s="43" customFormat="1" ht="21" customHeight="1">
      <c r="A11" s="204"/>
      <c r="B11" s="83"/>
      <c r="C11" s="207"/>
    </row>
    <row r="12" spans="1:3" s="43" customFormat="1" ht="21" customHeight="1">
      <c r="A12" s="204"/>
      <c r="B12" s="83"/>
      <c r="C12" s="207"/>
    </row>
    <row r="13" spans="1:3" s="43" customFormat="1" ht="21" customHeight="1">
      <c r="A13" s="204"/>
      <c r="B13" s="83"/>
      <c r="C13" s="207"/>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c r="A32" s="204"/>
      <c r="B32" s="83"/>
      <c r="C32" s="207"/>
    </row>
    <row r="33" spans="1:3" s="43" customFormat="1" ht="17.25" customHeight="1">
      <c r="A33" s="204"/>
      <c r="B33" s="83"/>
      <c r="C33" s="207"/>
    </row>
    <row r="34" spans="1:3" s="43" customFormat="1" ht="21" customHeight="1" thickBot="1">
      <c r="A34" s="209" t="s">
        <v>88</v>
      </c>
      <c r="B34" s="210">
        <f>B6</f>
        <v>175252938</v>
      </c>
      <c r="C34" s="211"/>
    </row>
  </sheetData>
  <sheetProtection/>
  <mergeCells count="4">
    <mergeCell ref="A1:C1"/>
    <mergeCell ref="A2:C2"/>
    <mergeCell ref="A3:C3"/>
    <mergeCell ref="C6:C7"/>
  </mergeCells>
  <printOptions/>
  <pageMargins left="0.5905511811023623" right="0.3937007874015748" top="0.7874015748031497" bottom="0.7874015748031497" header="0.11811023622047245" footer="0.3937007874015748"/>
  <pageSetup horizontalDpi="600" verticalDpi="600" orientation="portrait" paperSize="9" scale="95" r:id="rId1"/>
  <headerFooter alignWithMargins="0">
    <oddFooter>&amp;C&amp;"標楷體,標準"&amp;10 48</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33.796875" style="30" customWidth="1"/>
    <col min="2" max="2" width="18.19921875" style="31" customWidth="1"/>
    <col min="3" max="3" width="14.8984375" style="30" customWidth="1"/>
    <col min="4" max="16384" width="8.8984375" style="30" customWidth="1"/>
  </cols>
  <sheetData>
    <row r="1" spans="1:3" ht="19.5" customHeight="1">
      <c r="A1" s="517" t="s">
        <v>15</v>
      </c>
      <c r="B1" s="517"/>
      <c r="C1" s="517"/>
    </row>
    <row r="2" spans="1:3" ht="19.5" customHeight="1">
      <c r="A2" s="518" t="s">
        <v>100</v>
      </c>
      <c r="B2" s="518"/>
      <c r="C2" s="518"/>
    </row>
    <row r="3" spans="1:3" ht="19.5" customHeight="1">
      <c r="A3" s="519" t="s">
        <v>639</v>
      </c>
      <c r="B3" s="519"/>
      <c r="C3" s="519"/>
    </row>
    <row r="4" ht="19.5" customHeight="1" thickBot="1">
      <c r="C4" s="79" t="s">
        <v>175</v>
      </c>
    </row>
    <row r="5" spans="1:3" s="43" customFormat="1" ht="21" customHeight="1">
      <c r="A5" s="201" t="s">
        <v>25</v>
      </c>
      <c r="B5" s="202" t="s">
        <v>17</v>
      </c>
      <c r="C5" s="203" t="s">
        <v>18</v>
      </c>
    </row>
    <row r="6" spans="1:3" s="43" customFormat="1" ht="25.5" customHeight="1">
      <c r="A6" s="224" t="s">
        <v>101</v>
      </c>
      <c r="B6" s="82">
        <v>2320432680587</v>
      </c>
      <c r="C6" s="232"/>
    </row>
    <row r="7" spans="1:3" s="43" customFormat="1" ht="21" customHeight="1">
      <c r="A7" s="204"/>
      <c r="B7" s="92"/>
      <c r="C7" s="207"/>
    </row>
    <row r="8" spans="1:3" s="43" customFormat="1" ht="21" customHeight="1">
      <c r="A8" s="204"/>
      <c r="B8" s="92"/>
      <c r="C8" s="207"/>
    </row>
    <row r="9" spans="1:3" s="43" customFormat="1" ht="21" customHeight="1">
      <c r="A9" s="204"/>
      <c r="B9" s="92"/>
      <c r="C9" s="207"/>
    </row>
    <row r="10" spans="1:3" s="43" customFormat="1" ht="21" customHeight="1">
      <c r="A10" s="204"/>
      <c r="B10" s="92"/>
      <c r="C10" s="207"/>
    </row>
    <row r="11" spans="1:3" s="43" customFormat="1" ht="21" customHeight="1">
      <c r="A11" s="204"/>
      <c r="B11" s="92"/>
      <c r="C11" s="207"/>
    </row>
    <row r="12" spans="1:3" s="43" customFormat="1" ht="21" customHeight="1">
      <c r="A12" s="204"/>
      <c r="B12" s="83"/>
      <c r="C12" s="207"/>
    </row>
    <row r="13" spans="1:3" s="43" customFormat="1" ht="21" customHeight="1">
      <c r="A13" s="204"/>
      <c r="B13" s="83"/>
      <c r="C13" s="207"/>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thickBot="1">
      <c r="A32" s="209" t="s">
        <v>88</v>
      </c>
      <c r="B32" s="210">
        <f>SUM(B6:B31)</f>
        <v>2320432680587</v>
      </c>
      <c r="C32"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r:id="rId1"/>
  <headerFooter alignWithMargins="0">
    <oddFooter>&amp;C&amp;"標楷體,標準"&amp;9 49</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B17" sqref="B17"/>
    </sheetView>
  </sheetViews>
  <sheetFormatPr defaultColWidth="8.796875" defaultRowHeight="15"/>
  <cols>
    <col min="1" max="1" width="36.796875" style="30" customWidth="1"/>
    <col min="2" max="2" width="16.796875" style="31" customWidth="1"/>
    <col min="3" max="3" width="14.8984375" style="30" customWidth="1"/>
    <col min="4" max="16384" width="8.8984375" style="30" customWidth="1"/>
  </cols>
  <sheetData>
    <row r="1" spans="1:3" ht="19.5" customHeight="1">
      <c r="A1" s="517" t="s">
        <v>15</v>
      </c>
      <c r="B1" s="517"/>
      <c r="C1" s="517"/>
    </row>
    <row r="2" spans="1:3" ht="19.5" customHeight="1">
      <c r="A2" s="518" t="s">
        <v>102</v>
      </c>
      <c r="B2" s="518"/>
      <c r="C2" s="518"/>
    </row>
    <row r="3" spans="1:3" ht="19.5" customHeight="1">
      <c r="A3" s="519" t="s">
        <v>639</v>
      </c>
      <c r="B3" s="519"/>
      <c r="C3" s="519"/>
    </row>
    <row r="4" ht="19.5" customHeight="1" thickBot="1">
      <c r="C4" s="79" t="s">
        <v>175</v>
      </c>
    </row>
    <row r="5" spans="1:3" s="43" customFormat="1" ht="21" customHeight="1">
      <c r="A5" s="201" t="s">
        <v>94</v>
      </c>
      <c r="B5" s="202" t="s">
        <v>95</v>
      </c>
      <c r="C5" s="203" t="s">
        <v>96</v>
      </c>
    </row>
    <row r="6" spans="1:3" s="43" customFormat="1" ht="25.5" customHeight="1">
      <c r="A6" s="224" t="s">
        <v>535</v>
      </c>
      <c r="B6" s="82">
        <v>754163662306</v>
      </c>
      <c r="C6" s="232"/>
    </row>
    <row r="7" spans="1:3" s="43" customFormat="1" ht="21" customHeight="1">
      <c r="A7" s="204"/>
      <c r="B7" s="92"/>
      <c r="C7" s="207"/>
    </row>
    <row r="8" spans="1:3" s="43" customFormat="1" ht="21" customHeight="1">
      <c r="A8" s="204"/>
      <c r="B8" s="92"/>
      <c r="C8" s="207"/>
    </row>
    <row r="9" spans="1:3" s="43" customFormat="1" ht="21" customHeight="1">
      <c r="A9" s="204"/>
      <c r="B9" s="92"/>
      <c r="C9" s="207"/>
    </row>
    <row r="10" spans="1:3" s="43" customFormat="1" ht="21" customHeight="1">
      <c r="A10" s="204"/>
      <c r="B10" s="92"/>
      <c r="C10" s="207"/>
    </row>
    <row r="11" spans="1:3" s="43" customFormat="1" ht="21" customHeight="1">
      <c r="A11" s="204"/>
      <c r="B11" s="83"/>
      <c r="C11" s="207"/>
    </row>
    <row r="12" spans="1:3" s="43" customFormat="1" ht="21" customHeight="1">
      <c r="A12" s="204"/>
      <c r="B12" s="83"/>
      <c r="C12" s="207"/>
    </row>
    <row r="13" spans="1:3" s="43" customFormat="1" ht="21" customHeight="1">
      <c r="A13" s="204"/>
      <c r="B13" s="83"/>
      <c r="C13" s="207"/>
    </row>
    <row r="14" spans="1:3" s="43" customFormat="1" ht="21" customHeight="1">
      <c r="A14" s="204"/>
      <c r="B14" s="83"/>
      <c r="C14" s="207"/>
    </row>
    <row r="15" spans="1:3" s="43" customFormat="1" ht="21" customHeight="1">
      <c r="A15" s="204"/>
      <c r="B15" s="83"/>
      <c r="C15" s="207"/>
    </row>
    <row r="16" spans="1:3" s="43" customFormat="1" ht="21" customHeight="1">
      <c r="A16" s="204"/>
      <c r="B16" s="83"/>
      <c r="C16" s="207"/>
    </row>
    <row r="17" spans="1:3" s="43" customFormat="1" ht="21" customHeight="1">
      <c r="A17" s="204"/>
      <c r="B17" s="83"/>
      <c r="C17" s="207"/>
    </row>
    <row r="18" spans="1:3" s="43" customFormat="1" ht="21" customHeight="1">
      <c r="A18" s="204"/>
      <c r="B18" s="83"/>
      <c r="C18" s="207"/>
    </row>
    <row r="19" spans="1:3" s="43" customFormat="1" ht="21" customHeight="1">
      <c r="A19" s="204"/>
      <c r="B19" s="83"/>
      <c r="C19" s="207"/>
    </row>
    <row r="20" spans="1:3" s="43" customFormat="1" ht="21" customHeight="1">
      <c r="A20" s="204"/>
      <c r="B20" s="83"/>
      <c r="C20" s="207"/>
    </row>
    <row r="21" spans="1:3" s="43" customFormat="1" ht="21" customHeight="1">
      <c r="A21" s="204"/>
      <c r="B21" s="83"/>
      <c r="C21" s="207"/>
    </row>
    <row r="22" spans="1:3" s="43" customFormat="1" ht="21" customHeight="1">
      <c r="A22" s="204"/>
      <c r="B22" s="83"/>
      <c r="C22" s="207"/>
    </row>
    <row r="23" spans="1:3" s="43" customFormat="1" ht="21" customHeight="1">
      <c r="A23" s="204"/>
      <c r="B23" s="83"/>
      <c r="C23" s="207"/>
    </row>
    <row r="24" spans="1:3" s="43" customFormat="1" ht="21" customHeight="1">
      <c r="A24" s="204"/>
      <c r="B24" s="83"/>
      <c r="C24" s="207"/>
    </row>
    <row r="25" spans="1:3" s="43" customFormat="1" ht="21" customHeight="1">
      <c r="A25" s="204"/>
      <c r="B25" s="83"/>
      <c r="C25" s="207"/>
    </row>
    <row r="26" spans="1:3" s="43" customFormat="1" ht="21" customHeight="1">
      <c r="A26" s="204"/>
      <c r="B26" s="83"/>
      <c r="C26" s="207"/>
    </row>
    <row r="27" spans="1:3" s="43" customFormat="1" ht="21" customHeight="1">
      <c r="A27" s="204"/>
      <c r="B27" s="83"/>
      <c r="C27" s="207"/>
    </row>
    <row r="28" spans="1:3" s="43" customFormat="1" ht="21" customHeight="1">
      <c r="A28" s="204"/>
      <c r="B28" s="83"/>
      <c r="C28" s="207"/>
    </row>
    <row r="29" spans="1:3" s="43" customFormat="1" ht="21" customHeight="1">
      <c r="A29" s="204"/>
      <c r="B29" s="83"/>
      <c r="C29" s="207"/>
    </row>
    <row r="30" spans="1:3" s="43" customFormat="1" ht="21" customHeight="1">
      <c r="A30" s="204"/>
      <c r="B30" s="83"/>
      <c r="C30" s="207"/>
    </row>
    <row r="31" spans="1:3" s="43" customFormat="1" ht="21" customHeight="1">
      <c r="A31" s="204"/>
      <c r="B31" s="83"/>
      <c r="C31" s="207"/>
    </row>
    <row r="32" spans="1:3" s="43" customFormat="1" ht="21" customHeight="1" thickBot="1">
      <c r="A32" s="209" t="s">
        <v>155</v>
      </c>
      <c r="B32" s="210">
        <f>SUM(B6:B31)</f>
        <v>754163662306</v>
      </c>
      <c r="C32" s="211"/>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r:id="rId1"/>
  <headerFooter alignWithMargins="0">
    <oddFooter>&amp;C&amp;"標楷體,標準"&amp;9 50</oddFooter>
  </headerFooter>
</worksheet>
</file>

<file path=xl/worksheets/sheet43.xml><?xml version="1.0" encoding="utf-8"?>
<worksheet xmlns="http://schemas.openxmlformats.org/spreadsheetml/2006/main" xmlns:r="http://schemas.openxmlformats.org/officeDocument/2006/relationships">
  <sheetPr transitionEvaluation="1" transitionEntry="1">
    <pageSetUpPr fitToPage="1"/>
  </sheetPr>
  <dimension ref="A1:E19"/>
  <sheetViews>
    <sheetView zoomScale="75" zoomScaleNormal="75" zoomScalePageLayoutView="0" workbookViewId="0" topLeftCell="A3">
      <pane xSplit="2" ySplit="3" topLeftCell="C6" activePane="bottomRight" state="frozen"/>
      <selection pane="topLeft" activeCell="C13" sqref="C13"/>
      <selection pane="topRight" activeCell="C13" sqref="C13"/>
      <selection pane="bottomLeft" activeCell="C13" sqref="C13"/>
      <selection pane="bottomRight" activeCell="C13" sqref="C13"/>
    </sheetView>
  </sheetViews>
  <sheetFormatPr defaultColWidth="9.796875" defaultRowHeight="15"/>
  <cols>
    <col min="1" max="1" width="25.69921875" style="5" customWidth="1"/>
    <col min="2" max="2" width="17.3984375" style="5" bestFit="1" customWidth="1"/>
    <col min="3" max="3" width="14.796875" style="5" customWidth="1"/>
    <col min="4" max="4" width="14.69921875" style="5" customWidth="1"/>
    <col min="5" max="5" width="17.3984375" style="5" bestFit="1" customWidth="1"/>
    <col min="6" max="6" width="15.796875" style="5" bestFit="1" customWidth="1"/>
    <col min="7" max="7" width="15.796875" style="5" customWidth="1"/>
    <col min="8" max="16384" width="9.796875" style="5" customWidth="1"/>
  </cols>
  <sheetData>
    <row r="1" spans="1:5" s="25" customFormat="1" ht="30" customHeight="1">
      <c r="A1" s="543" t="s">
        <v>22</v>
      </c>
      <c r="B1" s="544"/>
      <c r="C1" s="544"/>
      <c r="D1" s="544"/>
      <c r="E1" s="544"/>
    </row>
    <row r="2" spans="1:5" s="25" customFormat="1" ht="30" customHeight="1">
      <c r="A2" s="545" t="s">
        <v>428</v>
      </c>
      <c r="B2" s="546"/>
      <c r="C2" s="546"/>
      <c r="D2" s="546"/>
      <c r="E2" s="546"/>
    </row>
    <row r="3" spans="1:5" s="25" customFormat="1" ht="30" customHeight="1">
      <c r="A3" s="547" t="s">
        <v>635</v>
      </c>
      <c r="B3" s="548"/>
      <c r="C3" s="548"/>
      <c r="D3" s="548"/>
      <c r="E3" s="548"/>
    </row>
    <row r="4" s="25" customFormat="1" ht="18.75" customHeight="1" thickBot="1">
      <c r="E4" s="98" t="s">
        <v>83</v>
      </c>
    </row>
    <row r="5" spans="1:5" s="25" customFormat="1" ht="45" customHeight="1">
      <c r="A5" s="26" t="s">
        <v>84</v>
      </c>
      <c r="B5" s="158" t="s">
        <v>4</v>
      </c>
      <c r="C5" s="27" t="s">
        <v>5</v>
      </c>
      <c r="D5" s="27" t="s">
        <v>6</v>
      </c>
      <c r="E5" s="28" t="s">
        <v>7</v>
      </c>
    </row>
    <row r="6" spans="1:5" ht="49.5" customHeight="1">
      <c r="A6" s="63" t="s">
        <v>49</v>
      </c>
      <c r="B6" s="68">
        <v>501875808453</v>
      </c>
      <c r="C6" s="69">
        <v>87088805080</v>
      </c>
      <c r="D6" s="109"/>
      <c r="E6" s="76">
        <v>588964613533</v>
      </c>
    </row>
    <row r="7" spans="1:5" ht="49.5" customHeight="1">
      <c r="A7" s="64" t="s">
        <v>46</v>
      </c>
      <c r="B7" s="69">
        <v>248604949841</v>
      </c>
      <c r="C7" s="69"/>
      <c r="D7" s="69">
        <v>14324093969</v>
      </c>
      <c r="E7" s="77">
        <v>234280855872</v>
      </c>
    </row>
    <row r="8" spans="1:5" ht="49.5" customHeight="1">
      <c r="A8" s="64" t="s">
        <v>85</v>
      </c>
      <c r="B8" s="69">
        <v>431380612900</v>
      </c>
      <c r="C8" s="69">
        <v>98141954354</v>
      </c>
      <c r="D8" s="110"/>
      <c r="E8" s="77">
        <v>529522567254</v>
      </c>
    </row>
    <row r="9" spans="1:5" ht="49.5" customHeight="1">
      <c r="A9" s="64" t="s">
        <v>50</v>
      </c>
      <c r="B9" s="69">
        <v>409075989079</v>
      </c>
      <c r="C9" s="69">
        <v>41914218697</v>
      </c>
      <c r="D9" s="283"/>
      <c r="E9" s="77">
        <v>450990207776</v>
      </c>
    </row>
    <row r="10" spans="1:5" ht="49.5" customHeight="1">
      <c r="A10" s="64" t="s">
        <v>303</v>
      </c>
      <c r="B10" s="69">
        <v>575626192466</v>
      </c>
      <c r="C10" s="69">
        <v>59993553820</v>
      </c>
      <c r="D10" s="69"/>
      <c r="E10" s="77">
        <v>635619746286</v>
      </c>
    </row>
    <row r="11" spans="1:5" ht="49.5" customHeight="1">
      <c r="A11" s="64" t="s">
        <v>304</v>
      </c>
      <c r="B11" s="69">
        <v>278283775945</v>
      </c>
      <c r="C11" s="69">
        <v>4792310937</v>
      </c>
      <c r="D11" s="110"/>
      <c r="E11" s="77">
        <v>283076086882</v>
      </c>
    </row>
    <row r="12" spans="1:5" ht="45" customHeight="1">
      <c r="A12" s="65"/>
      <c r="B12" s="69"/>
      <c r="C12" s="69"/>
      <c r="D12" s="69"/>
      <c r="E12" s="77"/>
    </row>
    <row r="13" spans="1:5" ht="45" customHeight="1">
      <c r="A13" s="66"/>
      <c r="B13" s="69"/>
      <c r="C13" s="69"/>
      <c r="D13" s="69"/>
      <c r="E13" s="77"/>
    </row>
    <row r="14" spans="1:5" ht="45" customHeight="1" thickBot="1">
      <c r="A14" s="67" t="s">
        <v>8</v>
      </c>
      <c r="B14" s="70">
        <f>SUM(B6:B13)</f>
        <v>2444847328684</v>
      </c>
      <c r="C14" s="70">
        <f>SUM(C6:C11)</f>
        <v>291930842888</v>
      </c>
      <c r="D14" s="70">
        <f>SUM(D6:D13)</f>
        <v>14324093969</v>
      </c>
      <c r="E14" s="78">
        <f>B14+C14-D14</f>
        <v>2722454077603</v>
      </c>
    </row>
    <row r="15" spans="1:5" ht="22.5" customHeight="1">
      <c r="A15" s="146" t="s">
        <v>229</v>
      </c>
      <c r="B15" s="147"/>
      <c r="C15" s="147"/>
      <c r="D15" s="147"/>
      <c r="E15" s="147"/>
    </row>
    <row r="16" spans="1:5" ht="18" customHeight="1">
      <c r="A16" s="148" t="s">
        <v>230</v>
      </c>
      <c r="B16" s="149"/>
      <c r="C16" s="149"/>
      <c r="D16" s="149"/>
      <c r="E16" s="149"/>
    </row>
    <row r="17" spans="1:5" ht="23.25" customHeight="1">
      <c r="A17" s="150" t="s">
        <v>3</v>
      </c>
      <c r="B17" s="149"/>
      <c r="C17" s="149"/>
      <c r="D17" s="149"/>
      <c r="E17" s="149"/>
    </row>
    <row r="18" ht="24.75" customHeight="1"/>
    <row r="19" ht="24.75" customHeight="1">
      <c r="A19" s="6"/>
    </row>
  </sheetData>
  <sheetProtection/>
  <mergeCells count="3">
    <mergeCell ref="A1:E1"/>
    <mergeCell ref="A2:E2"/>
    <mergeCell ref="A3:E3"/>
  </mergeCells>
  <printOptions/>
  <pageMargins left="0.5905511811023623" right="0.3937007874015748" top="0.7874015748031497" bottom="0.7874015748031497" header="0.11811023622047245" footer="0.3937007874015748"/>
  <pageSetup fitToHeight="0" fitToWidth="1" horizontalDpi="600" verticalDpi="600" orientation="portrait" paperSize="9" scale="80" r:id="rId1"/>
  <headerFooter alignWithMargins="0">
    <oddFooter>&amp;C&amp;"標楷體,標準"51</oddFooter>
  </headerFooter>
  <ignoredErrors>
    <ignoredError sqref="C14" formula="1"/>
  </ignoredErrors>
</worksheet>
</file>

<file path=xl/worksheets/sheet44.xml><?xml version="1.0" encoding="utf-8"?>
<worksheet xmlns="http://schemas.openxmlformats.org/spreadsheetml/2006/main" xmlns:r="http://schemas.openxmlformats.org/officeDocument/2006/relationships">
  <sheetPr>
    <pageSetUpPr fitToPage="1"/>
  </sheetPr>
  <dimension ref="A1:C59"/>
  <sheetViews>
    <sheetView zoomScale="75" zoomScaleNormal="75" zoomScalePageLayoutView="0" workbookViewId="0" topLeftCell="A3">
      <pane xSplit="1" ySplit="3" topLeftCell="B6"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45" style="177" customWidth="1"/>
    <col min="2" max="2" width="27.19921875" style="177" customWidth="1"/>
    <col min="3" max="3" width="22.796875" style="177" customWidth="1"/>
    <col min="4" max="16384" width="8.8984375" style="177" customWidth="1"/>
  </cols>
  <sheetData>
    <row r="1" spans="1:3" ht="27.75">
      <c r="A1" s="549" t="s">
        <v>191</v>
      </c>
      <c r="B1" s="549"/>
      <c r="C1" s="549"/>
    </row>
    <row r="2" spans="1:3" ht="27.75">
      <c r="A2" s="550" t="s">
        <v>192</v>
      </c>
      <c r="B2" s="550"/>
      <c r="C2" s="550"/>
    </row>
    <row r="3" spans="1:3" ht="25.5">
      <c r="A3" s="551" t="s">
        <v>654</v>
      </c>
      <c r="B3" s="551"/>
      <c r="C3" s="551"/>
    </row>
    <row r="4" ht="17.25" thickBot="1">
      <c r="C4" s="178" t="s">
        <v>193</v>
      </c>
    </row>
    <row r="5" spans="1:3" s="179" customFormat="1" ht="24.75" customHeight="1">
      <c r="A5" s="235" t="s">
        <v>194</v>
      </c>
      <c r="B5" s="236" t="s">
        <v>195</v>
      </c>
      <c r="C5" s="237" t="s">
        <v>196</v>
      </c>
    </row>
    <row r="6" spans="1:3" s="179" customFormat="1" ht="18" customHeight="1">
      <c r="A6" s="111" t="s">
        <v>197</v>
      </c>
      <c r="B6" s="180">
        <f>B7+B10+B33+B34</f>
        <v>186985909394</v>
      </c>
      <c r="C6" s="238"/>
    </row>
    <row r="7" spans="1:3" s="179" customFormat="1" ht="18" customHeight="1">
      <c r="A7" s="239" t="s">
        <v>352</v>
      </c>
      <c r="B7" s="144">
        <f>SUM(B8:B9)</f>
        <v>135671711</v>
      </c>
      <c r="C7" s="240"/>
    </row>
    <row r="8" spans="1:3" s="179" customFormat="1" ht="18" customHeight="1">
      <c r="A8" s="241" t="s">
        <v>353</v>
      </c>
      <c r="B8" s="144">
        <v>78002940</v>
      </c>
      <c r="C8" s="240"/>
    </row>
    <row r="9" spans="1:3" s="179" customFormat="1" ht="18" customHeight="1">
      <c r="A9" s="241" t="s">
        <v>460</v>
      </c>
      <c r="B9" s="144">
        <v>57668771</v>
      </c>
      <c r="C9" s="240"/>
    </row>
    <row r="10" spans="1:3" s="179" customFormat="1" ht="18" customHeight="1">
      <c r="A10" s="239" t="s">
        <v>345</v>
      </c>
      <c r="B10" s="144">
        <f>B11+B17+B25</f>
        <v>186110735585</v>
      </c>
      <c r="C10" s="240"/>
    </row>
    <row r="11" spans="1:3" s="179" customFormat="1" ht="18" customHeight="1">
      <c r="A11" s="239" t="s">
        <v>354</v>
      </c>
      <c r="B11" s="144">
        <f>SUM(B12:B16)</f>
        <v>8218041517</v>
      </c>
      <c r="C11" s="240"/>
    </row>
    <row r="12" spans="1:3" s="179" customFormat="1" ht="18" customHeight="1">
      <c r="A12" s="241" t="s">
        <v>355</v>
      </c>
      <c r="B12" s="144">
        <v>8046726195</v>
      </c>
      <c r="C12" s="240"/>
    </row>
    <row r="13" spans="1:3" s="179" customFormat="1" ht="18" customHeight="1">
      <c r="A13" s="241" t="s">
        <v>356</v>
      </c>
      <c r="B13" s="144">
        <v>150519387</v>
      </c>
      <c r="C13" s="240"/>
    </row>
    <row r="14" spans="1:3" s="179" customFormat="1" ht="18" customHeight="1">
      <c r="A14" s="242" t="s">
        <v>461</v>
      </c>
      <c r="B14" s="144">
        <v>5985726</v>
      </c>
      <c r="C14" s="240"/>
    </row>
    <row r="15" spans="1:3" s="179" customFormat="1" ht="18" customHeight="1" hidden="1">
      <c r="A15" s="242" t="s">
        <v>641</v>
      </c>
      <c r="B15" s="144"/>
      <c r="C15" s="240"/>
    </row>
    <row r="16" spans="1:3" s="179" customFormat="1" ht="18" customHeight="1">
      <c r="A16" s="242" t="s">
        <v>357</v>
      </c>
      <c r="B16" s="144">
        <v>14810209</v>
      </c>
      <c r="C16" s="240"/>
    </row>
    <row r="17" spans="1:3" s="179" customFormat="1" ht="18" customHeight="1">
      <c r="A17" s="239" t="s">
        <v>358</v>
      </c>
      <c r="B17" s="144">
        <f>SUM(B18:B24)</f>
        <v>99101717763</v>
      </c>
      <c r="C17" s="240"/>
    </row>
    <row r="18" spans="1:3" s="179" customFormat="1" ht="18" customHeight="1">
      <c r="A18" s="241" t="s">
        <v>359</v>
      </c>
      <c r="B18" s="144">
        <v>57060277091</v>
      </c>
      <c r="C18" s="240"/>
    </row>
    <row r="19" spans="1:3" s="179" customFormat="1" ht="18" customHeight="1">
      <c r="A19" s="241" t="s">
        <v>360</v>
      </c>
      <c r="B19" s="272">
        <v>28455499357</v>
      </c>
      <c r="C19" s="240"/>
    </row>
    <row r="20" spans="1:3" s="179" customFormat="1" ht="18" customHeight="1">
      <c r="A20" s="241" t="s">
        <v>646</v>
      </c>
      <c r="B20" s="272">
        <v>3176404348</v>
      </c>
      <c r="C20" s="240"/>
    </row>
    <row r="21" spans="1:3" s="179" customFormat="1" ht="18" customHeight="1">
      <c r="A21" s="241" t="s">
        <v>462</v>
      </c>
      <c r="B21" s="272">
        <v>701007456</v>
      </c>
      <c r="C21" s="240"/>
    </row>
    <row r="22" spans="1:3" s="179" customFormat="1" ht="18" customHeight="1">
      <c r="A22" s="241" t="s">
        <v>504</v>
      </c>
      <c r="B22" s="272">
        <v>9513194798</v>
      </c>
      <c r="C22" s="240"/>
    </row>
    <row r="23" spans="1:3" s="179" customFormat="1" ht="18" customHeight="1">
      <c r="A23" s="241" t="s">
        <v>505</v>
      </c>
      <c r="B23" s="272">
        <v>284672</v>
      </c>
      <c r="C23" s="240"/>
    </row>
    <row r="24" spans="1:3" s="179" customFormat="1" ht="18" customHeight="1">
      <c r="A24" s="241" t="s">
        <v>645</v>
      </c>
      <c r="B24" s="272">
        <v>195050041</v>
      </c>
      <c r="C24" s="240"/>
    </row>
    <row r="25" spans="1:3" s="179" customFormat="1" ht="18" customHeight="1">
      <c r="A25" s="239" t="s">
        <v>361</v>
      </c>
      <c r="B25" s="144">
        <f>SUM(B26:B31)</f>
        <v>78790976305</v>
      </c>
      <c r="C25" s="240"/>
    </row>
    <row r="26" spans="1:3" s="179" customFormat="1" ht="18" customHeight="1">
      <c r="A26" s="241" t="s">
        <v>506</v>
      </c>
      <c r="B26" s="144">
        <v>62191392354</v>
      </c>
      <c r="C26" s="240"/>
    </row>
    <row r="27" spans="1:3" s="179" customFormat="1" ht="18" customHeight="1">
      <c r="A27" s="241" t="s">
        <v>647</v>
      </c>
      <c r="B27" s="144">
        <v>4606453059</v>
      </c>
      <c r="C27" s="240"/>
    </row>
    <row r="28" spans="1:3" s="179" customFormat="1" ht="18" customHeight="1">
      <c r="A28" s="241" t="s">
        <v>507</v>
      </c>
      <c r="B28" s="144">
        <v>11251033354</v>
      </c>
      <c r="C28" s="240"/>
    </row>
    <row r="29" spans="1:3" s="179" customFormat="1" ht="18" customHeight="1">
      <c r="A29" s="241" t="s">
        <v>648</v>
      </c>
      <c r="B29" s="144">
        <v>377711956</v>
      </c>
      <c r="C29" s="240"/>
    </row>
    <row r="30" spans="1:3" s="179" customFormat="1" ht="18" customHeight="1">
      <c r="A30" s="241" t="s">
        <v>644</v>
      </c>
      <c r="B30" s="144">
        <v>66979187</v>
      </c>
      <c r="C30" s="240"/>
    </row>
    <row r="31" spans="1:3" s="179" customFormat="1" ht="18" customHeight="1">
      <c r="A31" s="241" t="s">
        <v>649</v>
      </c>
      <c r="B31" s="144">
        <v>297406395</v>
      </c>
      <c r="C31" s="240"/>
    </row>
    <row r="32" spans="1:3" s="179" customFormat="1" ht="18" customHeight="1" hidden="1">
      <c r="A32" s="239" t="s">
        <v>468</v>
      </c>
      <c r="B32" s="144"/>
      <c r="C32" s="240"/>
    </row>
    <row r="33" spans="1:3" s="179" customFormat="1" ht="18" customHeight="1">
      <c r="A33" s="239" t="s">
        <v>198</v>
      </c>
      <c r="B33" s="144">
        <v>388246819</v>
      </c>
      <c r="C33" s="240" t="s">
        <v>199</v>
      </c>
    </row>
    <row r="34" spans="1:3" s="179" customFormat="1" ht="18" customHeight="1">
      <c r="A34" s="239" t="s">
        <v>466</v>
      </c>
      <c r="B34" s="144">
        <v>351255279</v>
      </c>
      <c r="C34" s="240"/>
    </row>
    <row r="35" spans="1:3" s="181" customFormat="1" ht="18" customHeight="1">
      <c r="A35" s="112" t="s">
        <v>200</v>
      </c>
      <c r="B35" s="144">
        <f>B36+B51</f>
        <v>65944455722</v>
      </c>
      <c r="C35" s="240"/>
    </row>
    <row r="36" spans="1:3" s="181" customFormat="1" ht="18" customHeight="1">
      <c r="A36" s="239" t="s">
        <v>346</v>
      </c>
      <c r="B36" s="144">
        <f>B37+B38+B39+B40+B42+B43+B46</f>
        <v>4386827980</v>
      </c>
      <c r="C36" s="240"/>
    </row>
    <row r="37" spans="1:3" s="181" customFormat="1" ht="18" customHeight="1">
      <c r="A37" s="239" t="s">
        <v>347</v>
      </c>
      <c r="B37" s="144">
        <v>3853540981</v>
      </c>
      <c r="C37" s="240"/>
    </row>
    <row r="38" spans="1:3" s="181" customFormat="1" ht="18" customHeight="1">
      <c r="A38" s="239" t="s">
        <v>348</v>
      </c>
      <c r="B38" s="144">
        <v>201479915</v>
      </c>
      <c r="C38" s="240"/>
    </row>
    <row r="39" spans="1:3" s="181" customFormat="1" ht="18" customHeight="1">
      <c r="A39" s="239" t="s">
        <v>643</v>
      </c>
      <c r="B39" s="144">
        <v>647169</v>
      </c>
      <c r="C39" s="240"/>
    </row>
    <row r="40" spans="1:3" s="181" customFormat="1" ht="18" customHeight="1">
      <c r="A40" s="239" t="s">
        <v>642</v>
      </c>
      <c r="B40" s="144">
        <v>3320473</v>
      </c>
      <c r="C40" s="240"/>
    </row>
    <row r="41" spans="1:3" s="181" customFormat="1" ht="18" customHeight="1" hidden="1">
      <c r="A41" s="239" t="s">
        <v>509</v>
      </c>
      <c r="B41" s="144"/>
      <c r="C41" s="240"/>
    </row>
    <row r="42" spans="1:3" s="181" customFormat="1" ht="18" customHeight="1">
      <c r="A42" s="239" t="s">
        <v>502</v>
      </c>
      <c r="B42" s="144">
        <v>52446641</v>
      </c>
      <c r="C42" s="240"/>
    </row>
    <row r="43" spans="1:3" s="179" customFormat="1" ht="18" customHeight="1">
      <c r="A43" s="239" t="s">
        <v>362</v>
      </c>
      <c r="B43" s="144">
        <f>SUM(B44:B45)</f>
        <v>208432125</v>
      </c>
      <c r="C43" s="240"/>
    </row>
    <row r="44" spans="1:3" s="179" customFormat="1" ht="18" customHeight="1">
      <c r="A44" s="241" t="s">
        <v>650</v>
      </c>
      <c r="B44" s="144">
        <v>65646392</v>
      </c>
      <c r="C44" s="240"/>
    </row>
    <row r="45" spans="1:3" s="179" customFormat="1" ht="18" customHeight="1">
      <c r="A45" s="241" t="s">
        <v>652</v>
      </c>
      <c r="B45" s="144">
        <v>142785733</v>
      </c>
      <c r="C45" s="240"/>
    </row>
    <row r="46" spans="1:3" s="181" customFormat="1" ht="18" customHeight="1">
      <c r="A46" s="239" t="s">
        <v>463</v>
      </c>
      <c r="B46" s="144">
        <f>SUM(B47:B50)</f>
        <v>66960676</v>
      </c>
      <c r="C46" s="240"/>
    </row>
    <row r="47" spans="1:3" s="181" customFormat="1" ht="18" customHeight="1">
      <c r="A47" s="241" t="s">
        <v>653</v>
      </c>
      <c r="B47" s="144">
        <v>66960676</v>
      </c>
      <c r="C47" s="240"/>
    </row>
    <row r="48" spans="1:3" s="181" customFormat="1" ht="18" customHeight="1" hidden="1">
      <c r="A48" s="241" t="s">
        <v>508</v>
      </c>
      <c r="B48" s="144"/>
      <c r="C48" s="240"/>
    </row>
    <row r="49" spans="1:3" s="181" customFormat="1" ht="18" customHeight="1" hidden="1">
      <c r="A49" s="241" t="s">
        <v>464</v>
      </c>
      <c r="B49" s="144"/>
      <c r="C49" s="240"/>
    </row>
    <row r="50" spans="1:3" s="179" customFormat="1" ht="18" customHeight="1" hidden="1">
      <c r="A50" s="241" t="s">
        <v>651</v>
      </c>
      <c r="B50" s="144"/>
      <c r="C50" s="240"/>
    </row>
    <row r="51" spans="1:3" s="179" customFormat="1" ht="18" customHeight="1">
      <c r="A51" s="239" t="s">
        <v>510</v>
      </c>
      <c r="B51" s="144">
        <v>61557627742</v>
      </c>
      <c r="C51" s="240"/>
    </row>
    <row r="52" spans="1:3" s="181" customFormat="1" ht="21.75" customHeight="1" thickBot="1">
      <c r="A52" s="113" t="s">
        <v>465</v>
      </c>
      <c r="B52" s="325">
        <f>B6-B35</f>
        <v>121041453672</v>
      </c>
      <c r="C52" s="243"/>
    </row>
    <row r="53" spans="1:3" ht="15.75" customHeight="1">
      <c r="A53" s="182" t="s">
        <v>503</v>
      </c>
      <c r="B53" s="183"/>
      <c r="C53" s="184"/>
    </row>
    <row r="54" spans="1:3" ht="15.75" customHeight="1">
      <c r="A54" s="552" t="s">
        <v>655</v>
      </c>
      <c r="B54" s="553"/>
      <c r="C54" s="553"/>
    </row>
    <row r="55" spans="1:3" ht="15.75" customHeight="1">
      <c r="A55" s="552" t="s">
        <v>467</v>
      </c>
      <c r="B55" s="553"/>
      <c r="C55" s="553"/>
    </row>
    <row r="56" spans="1:3" ht="15.75" customHeight="1">
      <c r="A56" s="182" t="s">
        <v>656</v>
      </c>
      <c r="B56" s="183"/>
      <c r="C56" s="184"/>
    </row>
    <row r="57" spans="1:3" ht="16.5">
      <c r="A57" s="185"/>
      <c r="B57" s="186"/>
      <c r="C57" s="187"/>
    </row>
    <row r="58" spans="1:3" ht="16.5">
      <c r="A58" s="185"/>
      <c r="B58" s="186"/>
      <c r="C58" s="187"/>
    </row>
    <row r="59" spans="1:3" ht="15.75" customHeight="1">
      <c r="A59" s="182"/>
      <c r="B59" s="183"/>
      <c r="C59" s="184"/>
    </row>
  </sheetData>
  <sheetProtection/>
  <mergeCells count="5">
    <mergeCell ref="A1:C1"/>
    <mergeCell ref="A2:C2"/>
    <mergeCell ref="A3:C3"/>
    <mergeCell ref="A55:C55"/>
    <mergeCell ref="A54:C54"/>
  </mergeCells>
  <printOptions/>
  <pageMargins left="0.7086614173228347" right="0.3937007874015748" top="0.7874015748031497" bottom="0.7874015748031497" header="0.11811023622047245" footer="0.3937007874015748"/>
  <pageSetup fitToHeight="0" fitToWidth="1" horizontalDpi="600" verticalDpi="600" orientation="portrait" paperSize="9" scale="75" r:id="rId1"/>
  <headerFooter alignWithMargins="0">
    <oddFooter>&amp;C&amp;"標楷體,標準"&amp;14 &amp;12 52</oddFooter>
  </headerFooter>
  <ignoredErrors>
    <ignoredError sqref="B46" formulaRange="1"/>
  </ignoredErrors>
</worksheet>
</file>

<file path=xl/worksheets/sheet45.xml><?xml version="1.0" encoding="utf-8"?>
<worksheet xmlns="http://schemas.openxmlformats.org/spreadsheetml/2006/main" xmlns:r="http://schemas.openxmlformats.org/officeDocument/2006/relationships">
  <sheetPr>
    <pageSetUpPr fitToPage="1"/>
  </sheetPr>
  <dimension ref="A1:C81"/>
  <sheetViews>
    <sheetView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E16" sqref="E16"/>
    </sheetView>
  </sheetViews>
  <sheetFormatPr defaultColWidth="8.796875" defaultRowHeight="15"/>
  <cols>
    <col min="1" max="1" width="45.796875" style="30" customWidth="1"/>
    <col min="2" max="2" width="36" style="30" customWidth="1"/>
    <col min="3" max="3" width="18.09765625" style="30" bestFit="1" customWidth="1"/>
    <col min="4" max="16384" width="8.8984375" style="30" customWidth="1"/>
  </cols>
  <sheetData>
    <row r="1" spans="1:2" ht="19.5">
      <c r="A1" s="554" t="s">
        <v>15</v>
      </c>
      <c r="B1" s="554"/>
    </row>
    <row r="2" spans="1:2" ht="19.5">
      <c r="A2" s="520" t="s">
        <v>183</v>
      </c>
      <c r="B2" s="520"/>
    </row>
    <row r="3" spans="1:2" ht="17.25">
      <c r="A3" s="521" t="s">
        <v>638</v>
      </c>
      <c r="B3" s="521"/>
    </row>
    <row r="4" ht="17.25" thickBot="1">
      <c r="B4" s="79" t="s">
        <v>175</v>
      </c>
    </row>
    <row r="5" spans="1:3" s="43" customFormat="1" ht="18.75" customHeight="1">
      <c r="A5" s="201" t="s">
        <v>44</v>
      </c>
      <c r="B5" s="203" t="s">
        <v>45</v>
      </c>
      <c r="C5" s="336" t="s">
        <v>576</v>
      </c>
    </row>
    <row r="6" spans="1:3" s="43" customFormat="1" ht="16.5" customHeight="1">
      <c r="A6" s="244" t="s">
        <v>487</v>
      </c>
      <c r="B6" s="363">
        <f>SUM(B7:B16)</f>
        <v>793443910</v>
      </c>
      <c r="C6" s="334">
        <v>793443910</v>
      </c>
    </row>
    <row r="7" spans="1:3" s="43" customFormat="1" ht="16.5" customHeight="1">
      <c r="A7" s="341" t="s">
        <v>623</v>
      </c>
      <c r="B7" s="245">
        <v>146239234</v>
      </c>
      <c r="C7" s="335">
        <f>C6-B6</f>
        <v>0</v>
      </c>
    </row>
    <row r="8" spans="1:2" s="43" customFormat="1" ht="16.5" customHeight="1">
      <c r="A8" s="341" t="s">
        <v>624</v>
      </c>
      <c r="B8" s="245">
        <v>23375394</v>
      </c>
    </row>
    <row r="9" spans="1:2" s="43" customFormat="1" ht="16.5" customHeight="1">
      <c r="A9" s="341" t="s">
        <v>625</v>
      </c>
      <c r="B9" s="245">
        <v>63839067</v>
      </c>
    </row>
    <row r="10" spans="1:2" s="43" customFormat="1" ht="16.5" customHeight="1">
      <c r="A10" s="341" t="s">
        <v>626</v>
      </c>
      <c r="B10" s="245">
        <v>186925647</v>
      </c>
    </row>
    <row r="11" spans="1:2" s="43" customFormat="1" ht="16.5" customHeight="1">
      <c r="A11" s="341" t="s">
        <v>627</v>
      </c>
      <c r="B11" s="360">
        <v>57524745</v>
      </c>
    </row>
    <row r="12" spans="1:2" s="43" customFormat="1" ht="16.5" customHeight="1">
      <c r="A12" s="341" t="s">
        <v>628</v>
      </c>
      <c r="B12" s="360">
        <v>35788432</v>
      </c>
    </row>
    <row r="13" spans="1:2" s="43" customFormat="1" ht="16.5" customHeight="1">
      <c r="A13" s="341" t="s">
        <v>629</v>
      </c>
      <c r="B13" s="360">
        <v>157116157</v>
      </c>
    </row>
    <row r="14" spans="1:2" s="43" customFormat="1" ht="16.5" customHeight="1">
      <c r="A14" s="341" t="s">
        <v>630</v>
      </c>
      <c r="B14" s="360">
        <v>62075181</v>
      </c>
    </row>
    <row r="15" spans="1:2" s="43" customFormat="1" ht="16.5" customHeight="1">
      <c r="A15" s="341" t="s">
        <v>631</v>
      </c>
      <c r="B15" s="360">
        <v>42728123</v>
      </c>
    </row>
    <row r="16" spans="1:2" s="43" customFormat="1" ht="16.5" customHeight="1">
      <c r="A16" s="341" t="s">
        <v>632</v>
      </c>
      <c r="B16" s="360">
        <v>17831930</v>
      </c>
    </row>
    <row r="17" spans="1:3" s="43" customFormat="1" ht="16.5" customHeight="1">
      <c r="A17" s="246" t="s">
        <v>488</v>
      </c>
      <c r="B17" s="245">
        <f>SUM(B18:B52)</f>
        <v>3060097071</v>
      </c>
      <c r="C17" s="334">
        <v>3060097071</v>
      </c>
    </row>
    <row r="18" spans="1:3" s="43" customFormat="1" ht="16.5" customHeight="1">
      <c r="A18" s="341" t="s">
        <v>760</v>
      </c>
      <c r="B18" s="245">
        <v>31656705</v>
      </c>
      <c r="C18" s="335">
        <f>C17-B17</f>
        <v>0</v>
      </c>
    </row>
    <row r="19" spans="1:2" ht="16.5" customHeight="1">
      <c r="A19" s="341" t="s">
        <v>761</v>
      </c>
      <c r="B19" s="245">
        <v>29702167</v>
      </c>
    </row>
    <row r="20" spans="1:2" ht="16.5" customHeight="1">
      <c r="A20" s="341" t="s">
        <v>762</v>
      </c>
      <c r="B20" s="245">
        <v>57961267</v>
      </c>
    </row>
    <row r="21" spans="1:2" ht="16.5" customHeight="1">
      <c r="A21" s="341" t="s">
        <v>763</v>
      </c>
      <c r="B21" s="245">
        <v>50236375</v>
      </c>
    </row>
    <row r="22" spans="1:2" ht="16.5" customHeight="1">
      <c r="A22" s="341" t="s">
        <v>764</v>
      </c>
      <c r="B22" s="245">
        <v>187661660</v>
      </c>
    </row>
    <row r="23" spans="1:2" ht="16.5" customHeight="1">
      <c r="A23" s="341" t="s">
        <v>765</v>
      </c>
      <c r="B23" s="245">
        <v>60517936</v>
      </c>
    </row>
    <row r="24" spans="1:2" ht="16.5" customHeight="1">
      <c r="A24" s="341" t="s">
        <v>766</v>
      </c>
      <c r="B24" s="245">
        <v>116610268</v>
      </c>
    </row>
    <row r="25" spans="1:2" ht="16.5" customHeight="1">
      <c r="A25" s="341" t="s">
        <v>767</v>
      </c>
      <c r="B25" s="245">
        <v>36861183</v>
      </c>
    </row>
    <row r="26" spans="1:2" ht="16.5" customHeight="1">
      <c r="A26" s="341" t="s">
        <v>768</v>
      </c>
      <c r="B26" s="245">
        <v>26761704</v>
      </c>
    </row>
    <row r="27" spans="1:2" ht="16.5" customHeight="1">
      <c r="A27" s="341" t="s">
        <v>769</v>
      </c>
      <c r="B27" s="245">
        <v>26756524</v>
      </c>
    </row>
    <row r="28" spans="1:2" ht="16.5" customHeight="1">
      <c r="A28" s="341" t="s">
        <v>770</v>
      </c>
      <c r="B28" s="245">
        <v>146158759</v>
      </c>
    </row>
    <row r="29" spans="1:2" ht="16.5" customHeight="1">
      <c r="A29" s="341" t="s">
        <v>771</v>
      </c>
      <c r="B29" s="245">
        <v>64470757</v>
      </c>
    </row>
    <row r="30" spans="1:2" ht="16.5" customHeight="1">
      <c r="A30" s="341" t="s">
        <v>772</v>
      </c>
      <c r="B30" s="245">
        <v>12976958</v>
      </c>
    </row>
    <row r="31" spans="1:2" ht="16.5" customHeight="1">
      <c r="A31" s="341" t="s">
        <v>773</v>
      </c>
      <c r="B31" s="245">
        <v>87011766</v>
      </c>
    </row>
    <row r="32" spans="1:2" ht="16.5" customHeight="1">
      <c r="A32" s="341" t="s">
        <v>774</v>
      </c>
      <c r="B32" s="245">
        <v>97301939</v>
      </c>
    </row>
    <row r="33" spans="1:2" ht="16.5" customHeight="1">
      <c r="A33" s="341" t="s">
        <v>775</v>
      </c>
      <c r="B33" s="245">
        <v>62075266</v>
      </c>
    </row>
    <row r="34" spans="1:2" ht="16.5" customHeight="1">
      <c r="A34" s="341" t="s">
        <v>776</v>
      </c>
      <c r="B34" s="245">
        <v>61775938</v>
      </c>
    </row>
    <row r="35" spans="1:2" ht="16.5" customHeight="1">
      <c r="A35" s="341" t="s">
        <v>777</v>
      </c>
      <c r="B35" s="245">
        <v>66451954</v>
      </c>
    </row>
    <row r="36" spans="1:2" ht="16.5" customHeight="1">
      <c r="A36" s="341" t="s">
        <v>778</v>
      </c>
      <c r="B36" s="245">
        <v>278096988</v>
      </c>
    </row>
    <row r="37" spans="1:2" ht="16.5" customHeight="1">
      <c r="A37" s="341" t="s">
        <v>779</v>
      </c>
      <c r="B37" s="245">
        <v>65743352</v>
      </c>
    </row>
    <row r="38" spans="1:2" ht="16.5" customHeight="1">
      <c r="A38" s="341" t="s">
        <v>780</v>
      </c>
      <c r="B38" s="245">
        <v>149350591</v>
      </c>
    </row>
    <row r="39" spans="1:2" ht="16.5" customHeight="1">
      <c r="A39" s="341" t="s">
        <v>781</v>
      </c>
      <c r="B39" s="245">
        <v>75458258</v>
      </c>
    </row>
    <row r="40" spans="1:2" ht="16.5" customHeight="1">
      <c r="A40" s="341" t="s">
        <v>782</v>
      </c>
      <c r="B40" s="245">
        <v>28962664</v>
      </c>
    </row>
    <row r="41" spans="1:2" ht="16.5" customHeight="1">
      <c r="A41" s="341" t="s">
        <v>783</v>
      </c>
      <c r="B41" s="245">
        <v>64948103</v>
      </c>
    </row>
    <row r="42" spans="1:2" ht="16.5" customHeight="1">
      <c r="A42" s="341" t="s">
        <v>784</v>
      </c>
      <c r="B42" s="245">
        <v>55697106</v>
      </c>
    </row>
    <row r="43" spans="1:2" ht="16.5" customHeight="1">
      <c r="A43" s="341" t="s">
        <v>785</v>
      </c>
      <c r="B43" s="245">
        <v>45215196</v>
      </c>
    </row>
    <row r="44" spans="1:2" ht="16.5" customHeight="1">
      <c r="A44" s="341" t="s">
        <v>786</v>
      </c>
      <c r="B44" s="245">
        <v>65019500</v>
      </c>
    </row>
    <row r="45" spans="1:2" ht="16.5" customHeight="1">
      <c r="A45" s="341" t="s">
        <v>787</v>
      </c>
      <c r="B45" s="245">
        <v>252725206</v>
      </c>
    </row>
    <row r="46" spans="1:2" ht="16.5" customHeight="1">
      <c r="A46" s="341" t="s">
        <v>788</v>
      </c>
      <c r="B46" s="245">
        <v>220410978</v>
      </c>
    </row>
    <row r="47" spans="1:2" ht="16.5" customHeight="1">
      <c r="A47" s="342" t="s">
        <v>789</v>
      </c>
      <c r="B47" s="245">
        <v>154980506</v>
      </c>
    </row>
    <row r="48" spans="1:2" ht="16.5" customHeight="1">
      <c r="A48" s="342" t="s">
        <v>790</v>
      </c>
      <c r="B48" s="245">
        <v>22833622</v>
      </c>
    </row>
    <row r="49" spans="1:2" ht="16.5" customHeight="1">
      <c r="A49" s="342" t="s">
        <v>791</v>
      </c>
      <c r="B49" s="245">
        <v>37003928</v>
      </c>
    </row>
    <row r="50" spans="1:2" ht="16.5" customHeight="1">
      <c r="A50" s="342" t="s">
        <v>792</v>
      </c>
      <c r="B50" s="245">
        <v>204872131</v>
      </c>
    </row>
    <row r="51" spans="1:2" ht="16.5" customHeight="1">
      <c r="A51" s="342" t="s">
        <v>793</v>
      </c>
      <c r="B51" s="245">
        <v>66827154</v>
      </c>
    </row>
    <row r="52" spans="1:2" ht="16.5" customHeight="1">
      <c r="A52" s="342" t="s">
        <v>794</v>
      </c>
      <c r="B52" s="245">
        <v>49002662</v>
      </c>
    </row>
    <row r="53" spans="1:3" ht="16.5" customHeight="1" thickBot="1">
      <c r="A53" s="247" t="s">
        <v>88</v>
      </c>
      <c r="B53" s="248">
        <f>B6+B17</f>
        <v>3853540981</v>
      </c>
      <c r="C53" s="334">
        <v>3853540981</v>
      </c>
    </row>
    <row r="54" spans="1:3" ht="16.5">
      <c r="A54" s="55"/>
      <c r="B54" s="56"/>
      <c r="C54" s="334">
        <f>B53-C53</f>
        <v>0</v>
      </c>
    </row>
    <row r="55" spans="1:2" ht="16.5">
      <c r="A55" s="55"/>
      <c r="B55" s="56"/>
    </row>
    <row r="56" spans="1:2" ht="16.5">
      <c r="A56" s="55"/>
      <c r="B56" s="56"/>
    </row>
    <row r="57" spans="1:2" ht="16.5">
      <c r="A57" s="55"/>
      <c r="B57" s="56"/>
    </row>
    <row r="58" spans="1:2" ht="16.5">
      <c r="A58" s="55"/>
      <c r="B58" s="56"/>
    </row>
    <row r="59" spans="1:2" ht="16.5">
      <c r="A59" s="55"/>
      <c r="B59" s="56"/>
    </row>
    <row r="60" spans="1:2" ht="16.5">
      <c r="A60" s="55"/>
      <c r="B60" s="59"/>
    </row>
    <row r="61" spans="1:2" ht="16.5">
      <c r="A61" s="57"/>
      <c r="B61" s="60"/>
    </row>
    <row r="62" spans="1:2" ht="16.5">
      <c r="A62" s="58"/>
      <c r="B62" s="59"/>
    </row>
    <row r="63" ht="16.5">
      <c r="B63" s="61"/>
    </row>
    <row r="64" ht="16.5">
      <c r="B64" s="61"/>
    </row>
    <row r="65" ht="16.5">
      <c r="B65" s="61"/>
    </row>
    <row r="66" ht="16.5">
      <c r="B66" s="61"/>
    </row>
    <row r="67" ht="16.5">
      <c r="B67" s="61"/>
    </row>
    <row r="68" ht="16.5">
      <c r="B68" s="61"/>
    </row>
    <row r="69" ht="16.5">
      <c r="B69" s="61"/>
    </row>
    <row r="70" ht="16.5">
      <c r="B70" s="61"/>
    </row>
    <row r="71" ht="16.5">
      <c r="B71" s="61"/>
    </row>
    <row r="72" ht="16.5">
      <c r="B72" s="61"/>
    </row>
    <row r="73" ht="16.5">
      <c r="B73" s="61"/>
    </row>
    <row r="74" ht="16.5">
      <c r="B74" s="61"/>
    </row>
    <row r="75" ht="16.5">
      <c r="B75" s="61"/>
    </row>
    <row r="76" ht="16.5">
      <c r="B76" s="61"/>
    </row>
    <row r="77" ht="16.5">
      <c r="B77" s="61"/>
    </row>
    <row r="78" ht="16.5">
      <c r="B78" s="61"/>
    </row>
    <row r="79" ht="16.5">
      <c r="B79" s="61"/>
    </row>
    <row r="80" ht="16.5">
      <c r="B80" s="61"/>
    </row>
    <row r="81" ht="16.5">
      <c r="B81" s="61"/>
    </row>
  </sheetData>
  <sheetProtection/>
  <mergeCells count="3">
    <mergeCell ref="A1:B1"/>
    <mergeCell ref="A2:B2"/>
    <mergeCell ref="A3:B3"/>
  </mergeCells>
  <printOptions horizontalCentered="1"/>
  <pageMargins left="0.5905511811023623" right="0.3937007874015748" top="0.7874015748031497" bottom="0.7874015748031497" header="0.11811023622047245" footer="0.3937007874015748"/>
  <pageSetup fitToWidth="0" fitToHeight="1" horizontalDpi="600" verticalDpi="600" orientation="portrait" paperSize="9" scale="77" r:id="rId1"/>
  <headerFooter alignWithMargins="0">
    <oddFooter>&amp;C&amp;"標楷體,標準"53</oddFooter>
  </headerFooter>
</worksheet>
</file>

<file path=xl/worksheets/sheet46.xml><?xml version="1.0" encoding="utf-8"?>
<worksheet xmlns="http://schemas.openxmlformats.org/spreadsheetml/2006/main" xmlns:r="http://schemas.openxmlformats.org/officeDocument/2006/relationships">
  <sheetPr transitionEvaluation="1" transitionEntry="1">
    <pageSetUpPr fitToPage="1"/>
  </sheetPr>
  <dimension ref="A1:H39"/>
  <sheetViews>
    <sheetView showZeros="0" zoomScale="75" zoomScaleNormal="75" zoomScaleSheetLayoutView="75" zoomScalePageLayoutView="0" workbookViewId="0" topLeftCell="A1">
      <selection activeCell="B13" sqref="B13:E13"/>
    </sheetView>
  </sheetViews>
  <sheetFormatPr defaultColWidth="9.796875" defaultRowHeight="18" customHeight="1"/>
  <cols>
    <col min="1" max="1" width="53.8984375" style="84" customWidth="1"/>
    <col min="2" max="2" width="14.19921875" style="84" customWidth="1"/>
    <col min="3" max="3" width="8" style="84" customWidth="1"/>
    <col min="4" max="4" width="13.3984375" style="84" customWidth="1"/>
    <col min="5" max="5" width="3.09765625" style="84" customWidth="1"/>
    <col min="6" max="6" width="18.09765625" style="84" customWidth="1"/>
    <col min="7" max="7" width="9.69921875" style="84" customWidth="1"/>
    <col min="8" max="8" width="9.09765625" style="84" customWidth="1"/>
    <col min="9" max="16384" width="9.796875" style="84" customWidth="1"/>
  </cols>
  <sheetData>
    <row r="1" spans="1:8" s="175" customFormat="1" ht="35.25" customHeight="1">
      <c r="A1" s="580" t="s">
        <v>657</v>
      </c>
      <c r="B1" s="580"/>
      <c r="C1" s="580"/>
      <c r="D1" s="580"/>
      <c r="E1" s="580"/>
      <c r="F1" s="580"/>
      <c r="G1" s="580"/>
      <c r="H1" s="267"/>
    </row>
    <row r="2" spans="1:8" s="175" customFormat="1" ht="31.5" customHeight="1">
      <c r="A2" s="581" t="s">
        <v>658</v>
      </c>
      <c r="B2" s="581"/>
      <c r="C2" s="581"/>
      <c r="D2" s="581"/>
      <c r="E2" s="581"/>
      <c r="F2" s="581"/>
      <c r="G2" s="581"/>
      <c r="H2" s="267"/>
    </row>
    <row r="3" spans="1:8" s="175" customFormat="1" ht="31.5" customHeight="1">
      <c r="A3" s="464" t="s">
        <v>659</v>
      </c>
      <c r="B3" s="464"/>
      <c r="C3" s="464"/>
      <c r="D3" s="464"/>
      <c r="E3" s="464"/>
      <c r="F3" s="464"/>
      <c r="G3" s="464"/>
      <c r="H3" s="268"/>
    </row>
    <row r="4" spans="2:6" ht="30.75" customHeight="1" thickBot="1">
      <c r="B4" s="84" t="s">
        <v>11</v>
      </c>
      <c r="F4" s="326" t="s">
        <v>660</v>
      </c>
    </row>
    <row r="5" spans="1:7" s="85" customFormat="1" ht="19.5" customHeight="1">
      <c r="A5" s="582" t="s">
        <v>9</v>
      </c>
      <c r="B5" s="584" t="s">
        <v>661</v>
      </c>
      <c r="C5" s="585"/>
      <c r="D5" s="586"/>
      <c r="E5" s="587"/>
      <c r="F5" s="584" t="s">
        <v>662</v>
      </c>
      <c r="G5" s="591"/>
    </row>
    <row r="6" spans="1:7" s="85" customFormat="1" ht="19.5" customHeight="1">
      <c r="A6" s="583"/>
      <c r="B6" s="588"/>
      <c r="C6" s="589"/>
      <c r="D6" s="589"/>
      <c r="E6" s="590"/>
      <c r="F6" s="588"/>
      <c r="G6" s="592"/>
    </row>
    <row r="7" spans="1:7" s="85" customFormat="1" ht="34.5" customHeight="1">
      <c r="A7" s="303" t="s">
        <v>1</v>
      </c>
      <c r="B7" s="575">
        <f>B8</f>
        <v>1944452163360</v>
      </c>
      <c r="C7" s="576"/>
      <c r="D7" s="576"/>
      <c r="E7" s="577"/>
      <c r="F7" s="578"/>
      <c r="G7" s="579"/>
    </row>
    <row r="8" spans="1:7" s="85" customFormat="1" ht="34.5" customHeight="1">
      <c r="A8" s="304" t="s">
        <v>663</v>
      </c>
      <c r="B8" s="560">
        <f>B9+B12+B20+B31+B32+B30+B29+B33</f>
        <v>1944452163360</v>
      </c>
      <c r="C8" s="561"/>
      <c r="D8" s="561"/>
      <c r="E8" s="562"/>
      <c r="F8" s="563"/>
      <c r="G8" s="564"/>
    </row>
    <row r="9" spans="1:7" s="85" customFormat="1" ht="34.5" customHeight="1">
      <c r="A9" s="304" t="s">
        <v>664</v>
      </c>
      <c r="B9" s="560">
        <f>B10+B11</f>
        <v>130698953870</v>
      </c>
      <c r="C9" s="561"/>
      <c r="D9" s="561"/>
      <c r="E9" s="562"/>
      <c r="F9" s="563"/>
      <c r="G9" s="564"/>
    </row>
    <row r="10" spans="1:7" s="85" customFormat="1" ht="34.5" customHeight="1">
      <c r="A10" s="304" t="s">
        <v>665</v>
      </c>
      <c r="B10" s="560">
        <v>119768953870</v>
      </c>
      <c r="C10" s="561"/>
      <c r="D10" s="561"/>
      <c r="E10" s="562"/>
      <c r="F10" s="563"/>
      <c r="G10" s="564"/>
    </row>
    <row r="11" spans="1:7" s="85" customFormat="1" ht="34.5" customHeight="1">
      <c r="A11" s="304" t="s">
        <v>666</v>
      </c>
      <c r="B11" s="560">
        <v>10930000000</v>
      </c>
      <c r="C11" s="561"/>
      <c r="D11" s="561"/>
      <c r="E11" s="562"/>
      <c r="F11" s="563"/>
      <c r="G11" s="564"/>
    </row>
    <row r="12" spans="1:7" s="85" customFormat="1" ht="34.5" customHeight="1">
      <c r="A12" s="304" t="s">
        <v>667</v>
      </c>
      <c r="B12" s="560">
        <f>SUM(B13:B19)</f>
        <v>1410143139016</v>
      </c>
      <c r="C12" s="573"/>
      <c r="D12" s="573"/>
      <c r="E12" s="574"/>
      <c r="F12" s="563"/>
      <c r="G12" s="564"/>
    </row>
    <row r="13" spans="1:7" s="85" customFormat="1" ht="34.5" customHeight="1">
      <c r="A13" s="305" t="s">
        <v>668</v>
      </c>
      <c r="B13" s="572">
        <v>1024622367730</v>
      </c>
      <c r="C13" s="561"/>
      <c r="D13" s="561"/>
      <c r="E13" s="562"/>
      <c r="F13" s="568"/>
      <c r="G13" s="564"/>
    </row>
    <row r="14" spans="1:7" s="85" customFormat="1" ht="34.5" customHeight="1">
      <c r="A14" s="305" t="s">
        <v>669</v>
      </c>
      <c r="B14" s="572">
        <v>280303744935</v>
      </c>
      <c r="C14" s="561"/>
      <c r="D14" s="561"/>
      <c r="E14" s="562"/>
      <c r="F14" s="568"/>
      <c r="G14" s="564"/>
    </row>
    <row r="15" spans="1:7" s="85" customFormat="1" ht="34.5" customHeight="1">
      <c r="A15" s="305" t="s">
        <v>670</v>
      </c>
      <c r="B15" s="572">
        <v>63484415896</v>
      </c>
      <c r="C15" s="561"/>
      <c r="D15" s="561"/>
      <c r="E15" s="562"/>
      <c r="F15" s="568"/>
      <c r="G15" s="564"/>
    </row>
    <row r="16" spans="1:7" s="85" customFormat="1" ht="34.5" customHeight="1">
      <c r="A16" s="305" t="s">
        <v>671</v>
      </c>
      <c r="B16" s="572">
        <v>31794260058</v>
      </c>
      <c r="C16" s="561"/>
      <c r="D16" s="561"/>
      <c r="E16" s="562"/>
      <c r="F16" s="568"/>
      <c r="G16" s="564"/>
    </row>
    <row r="17" spans="1:7" s="85" customFormat="1" ht="34.5" customHeight="1">
      <c r="A17" s="305" t="s">
        <v>672</v>
      </c>
      <c r="B17" s="572">
        <v>111177734</v>
      </c>
      <c r="C17" s="561"/>
      <c r="D17" s="561"/>
      <c r="E17" s="562"/>
      <c r="F17" s="350"/>
      <c r="G17" s="349"/>
    </row>
    <row r="18" spans="1:7" s="85" customFormat="1" ht="34.5" customHeight="1">
      <c r="A18" s="305" t="s">
        <v>673</v>
      </c>
      <c r="B18" s="572">
        <v>9827172663</v>
      </c>
      <c r="C18" s="561"/>
      <c r="D18" s="561"/>
      <c r="E18" s="562"/>
      <c r="F18" s="568"/>
      <c r="G18" s="564"/>
    </row>
    <row r="19" spans="1:7" s="85" customFormat="1" ht="34.5" customHeight="1" hidden="1">
      <c r="A19" s="305" t="s">
        <v>674</v>
      </c>
      <c r="B19" s="572"/>
      <c r="C19" s="561"/>
      <c r="D19" s="561"/>
      <c r="E19" s="562"/>
      <c r="F19" s="350"/>
      <c r="G19" s="349"/>
    </row>
    <row r="20" spans="1:7" s="85" customFormat="1" ht="34.5" customHeight="1">
      <c r="A20" s="306" t="s">
        <v>675</v>
      </c>
      <c r="B20" s="569">
        <f>SUM(B21:B28)</f>
        <v>358030347914</v>
      </c>
      <c r="C20" s="570"/>
      <c r="D20" s="570"/>
      <c r="E20" s="571"/>
      <c r="F20" s="563"/>
      <c r="G20" s="564"/>
    </row>
    <row r="21" spans="1:7" s="85" customFormat="1" ht="34.5" customHeight="1">
      <c r="A21" s="305" t="s">
        <v>676</v>
      </c>
      <c r="B21" s="565">
        <v>200518427153</v>
      </c>
      <c r="C21" s="566"/>
      <c r="D21" s="566"/>
      <c r="E21" s="567"/>
      <c r="F21" s="568"/>
      <c r="G21" s="564"/>
    </row>
    <row r="22" spans="1:7" s="85" customFormat="1" ht="34.5" customHeight="1">
      <c r="A22" s="305" t="s">
        <v>677</v>
      </c>
      <c r="B22" s="565">
        <v>17025944055</v>
      </c>
      <c r="C22" s="566"/>
      <c r="D22" s="566"/>
      <c r="E22" s="567"/>
      <c r="F22" s="568"/>
      <c r="G22" s="564"/>
    </row>
    <row r="23" spans="1:7" s="85" customFormat="1" ht="34.5" customHeight="1">
      <c r="A23" s="305" t="s">
        <v>678</v>
      </c>
      <c r="B23" s="565">
        <v>11046398624</v>
      </c>
      <c r="C23" s="566"/>
      <c r="D23" s="566"/>
      <c r="E23" s="567"/>
      <c r="F23" s="568"/>
      <c r="G23" s="564"/>
    </row>
    <row r="24" spans="1:7" s="85" customFormat="1" ht="34.5" customHeight="1">
      <c r="A24" s="305" t="s">
        <v>679</v>
      </c>
      <c r="B24" s="565">
        <v>68585679</v>
      </c>
      <c r="C24" s="566"/>
      <c r="D24" s="566"/>
      <c r="E24" s="567"/>
      <c r="F24" s="568"/>
      <c r="G24" s="564"/>
    </row>
    <row r="25" spans="1:7" s="85" customFormat="1" ht="34.5" customHeight="1">
      <c r="A25" s="305" t="s">
        <v>680</v>
      </c>
      <c r="B25" s="565">
        <v>-75663082</v>
      </c>
      <c r="C25" s="566"/>
      <c r="D25" s="566"/>
      <c r="E25" s="567"/>
      <c r="F25" s="350"/>
      <c r="G25" s="349"/>
    </row>
    <row r="26" spans="1:7" s="85" customFormat="1" ht="34.5" customHeight="1">
      <c r="A26" s="305" t="s">
        <v>511</v>
      </c>
      <c r="B26" s="565">
        <v>503011393</v>
      </c>
      <c r="C26" s="566"/>
      <c r="D26" s="566"/>
      <c r="E26" s="567"/>
      <c r="F26" s="568"/>
      <c r="G26" s="564"/>
    </row>
    <row r="27" spans="1:7" s="85" customFormat="1" ht="34.5" customHeight="1">
      <c r="A27" s="305" t="s">
        <v>681</v>
      </c>
      <c r="B27" s="565">
        <v>128618203886</v>
      </c>
      <c r="C27" s="566"/>
      <c r="D27" s="566"/>
      <c r="E27" s="567"/>
      <c r="F27" s="350"/>
      <c r="G27" s="349"/>
    </row>
    <row r="28" spans="1:7" s="85" customFormat="1" ht="34.5" customHeight="1">
      <c r="A28" s="305" t="s">
        <v>682</v>
      </c>
      <c r="B28" s="565">
        <v>325440206</v>
      </c>
      <c r="C28" s="566"/>
      <c r="D28" s="566"/>
      <c r="E28" s="567"/>
      <c r="F28" s="350"/>
      <c r="G28" s="349"/>
    </row>
    <row r="29" spans="1:7" s="85" customFormat="1" ht="34.5" customHeight="1">
      <c r="A29" s="304" t="s">
        <v>458</v>
      </c>
      <c r="B29" s="560">
        <v>41036232785</v>
      </c>
      <c r="C29" s="561"/>
      <c r="D29" s="561"/>
      <c r="E29" s="562"/>
      <c r="F29" s="563"/>
      <c r="G29" s="564"/>
    </row>
    <row r="30" spans="1:7" s="85" customFormat="1" ht="34.5" customHeight="1">
      <c r="A30" s="304" t="s">
        <v>459</v>
      </c>
      <c r="B30" s="560">
        <v>774237501</v>
      </c>
      <c r="C30" s="561"/>
      <c r="D30" s="561"/>
      <c r="E30" s="562"/>
      <c r="F30" s="563"/>
      <c r="G30" s="564"/>
    </row>
    <row r="31" spans="1:7" s="85" customFormat="1" ht="34.5" customHeight="1">
      <c r="A31" s="304" t="s">
        <v>683</v>
      </c>
      <c r="B31" s="560">
        <v>1756624458</v>
      </c>
      <c r="C31" s="561"/>
      <c r="D31" s="561"/>
      <c r="E31" s="562"/>
      <c r="F31" s="563"/>
      <c r="G31" s="564"/>
    </row>
    <row r="32" spans="1:7" s="85" customFormat="1" ht="34.5" customHeight="1">
      <c r="A32" s="304" t="s">
        <v>684</v>
      </c>
      <c r="B32" s="560">
        <v>2000271005</v>
      </c>
      <c r="C32" s="561"/>
      <c r="D32" s="561"/>
      <c r="E32" s="562"/>
      <c r="F32" s="563"/>
      <c r="G32" s="564"/>
    </row>
    <row r="33" spans="1:7" s="85" customFormat="1" ht="34.5" customHeight="1">
      <c r="A33" s="304" t="s">
        <v>685</v>
      </c>
      <c r="B33" s="560">
        <v>12356811</v>
      </c>
      <c r="C33" s="561"/>
      <c r="D33" s="561"/>
      <c r="E33" s="562"/>
      <c r="F33" s="563"/>
      <c r="G33" s="564"/>
    </row>
    <row r="34" spans="1:7" s="85" customFormat="1" ht="37.5" customHeight="1" thickBot="1">
      <c r="A34" s="307" t="s">
        <v>686</v>
      </c>
      <c r="B34" s="555">
        <f>B7</f>
        <v>1944452163360</v>
      </c>
      <c r="C34" s="556"/>
      <c r="D34" s="556"/>
      <c r="E34" s="557"/>
      <c r="F34" s="558"/>
      <c r="G34" s="559"/>
    </row>
    <row r="35" spans="1:7" s="85" customFormat="1" ht="30" customHeight="1">
      <c r="A35" s="86"/>
      <c r="B35" s="87"/>
      <c r="C35" s="88"/>
      <c r="D35" s="87"/>
      <c r="E35" s="88"/>
      <c r="F35" s="87"/>
      <c r="G35" s="88"/>
    </row>
    <row r="36" spans="1:7" s="85" customFormat="1" ht="21.75" customHeight="1">
      <c r="A36" s="86"/>
      <c r="B36" s="87"/>
      <c r="C36" s="88"/>
      <c r="D36" s="87"/>
      <c r="E36" s="88"/>
      <c r="F36" s="87"/>
      <c r="G36" s="88"/>
    </row>
    <row r="37" ht="21.75" customHeight="1">
      <c r="A37" s="86"/>
    </row>
    <row r="38" ht="21.75" customHeight="1">
      <c r="A38" s="86"/>
    </row>
    <row r="39" ht="21.75" customHeight="1">
      <c r="A39" s="86"/>
    </row>
    <row r="40" ht="19.5" customHeight="1"/>
  </sheetData>
  <sheetProtection/>
  <mergeCells count="57">
    <mergeCell ref="A1:G1"/>
    <mergeCell ref="A2:G2"/>
    <mergeCell ref="A3:G3"/>
    <mergeCell ref="A5:A6"/>
    <mergeCell ref="B5:E6"/>
    <mergeCell ref="F5:G6"/>
    <mergeCell ref="F12:G12"/>
    <mergeCell ref="B7:E7"/>
    <mergeCell ref="F7:G7"/>
    <mergeCell ref="B8:E8"/>
    <mergeCell ref="F8:G8"/>
    <mergeCell ref="B9:E9"/>
    <mergeCell ref="F9:G9"/>
    <mergeCell ref="B16:E16"/>
    <mergeCell ref="F16:G16"/>
    <mergeCell ref="B17:E17"/>
    <mergeCell ref="B18:E18"/>
    <mergeCell ref="F18:G18"/>
    <mergeCell ref="B10:E10"/>
    <mergeCell ref="F10:G10"/>
    <mergeCell ref="B11:E11"/>
    <mergeCell ref="F11:G11"/>
    <mergeCell ref="B12:E12"/>
    <mergeCell ref="B24:E24"/>
    <mergeCell ref="F24:G24"/>
    <mergeCell ref="B25:E25"/>
    <mergeCell ref="B19:E19"/>
    <mergeCell ref="B13:E13"/>
    <mergeCell ref="F13:G13"/>
    <mergeCell ref="B14:E14"/>
    <mergeCell ref="F14:G14"/>
    <mergeCell ref="B15:E15"/>
    <mergeCell ref="F15:G15"/>
    <mergeCell ref="B26:E26"/>
    <mergeCell ref="F26:G26"/>
    <mergeCell ref="B20:E20"/>
    <mergeCell ref="F20:G20"/>
    <mergeCell ref="B21:E21"/>
    <mergeCell ref="F21:G21"/>
    <mergeCell ref="B22:E22"/>
    <mergeCell ref="F22:G22"/>
    <mergeCell ref="B23:E23"/>
    <mergeCell ref="F23:G23"/>
    <mergeCell ref="B27:E27"/>
    <mergeCell ref="B28:E28"/>
    <mergeCell ref="B29:E29"/>
    <mergeCell ref="F29:G29"/>
    <mergeCell ref="B30:E30"/>
    <mergeCell ref="F30:G30"/>
    <mergeCell ref="B34:E34"/>
    <mergeCell ref="F34:G34"/>
    <mergeCell ref="B31:E31"/>
    <mergeCell ref="F31:G31"/>
    <mergeCell ref="B32:E32"/>
    <mergeCell ref="F32:G32"/>
    <mergeCell ref="B33:E33"/>
    <mergeCell ref="F33:G33"/>
  </mergeCells>
  <printOptions horizontalCentered="1"/>
  <pageMargins left="0.4724409448818898" right="0.4724409448818898" top="0.984251968503937" bottom="0.7874015748031497" header="0.11811023622047245" footer="0.5118110236220472"/>
  <pageSetup fitToHeight="1" fitToWidth="1" horizontalDpi="600" verticalDpi="600" orientation="portrait" paperSize="9" scale="60" r:id="rId1"/>
  <headerFooter alignWithMargins="0">
    <oddFooter>&amp;C&amp;"標楷體,標準"&amp;16 54</oddFooter>
  </headerFooter>
</worksheet>
</file>

<file path=xl/worksheets/sheet47.xml><?xml version="1.0" encoding="utf-8"?>
<worksheet xmlns="http://schemas.openxmlformats.org/spreadsheetml/2006/main" xmlns:r="http://schemas.openxmlformats.org/officeDocument/2006/relationships">
  <sheetPr transitionEvaluation="1" transitionEntry="1">
    <pageSetUpPr fitToPage="1"/>
  </sheetPr>
  <dimension ref="A1:H38"/>
  <sheetViews>
    <sheetView showZeros="0" zoomScale="70" zoomScaleNormal="70" zoomScaleSheetLayoutView="75" zoomScalePageLayoutView="0" workbookViewId="0" topLeftCell="A1">
      <selection activeCell="B13" sqref="B13:E13"/>
    </sheetView>
  </sheetViews>
  <sheetFormatPr defaultColWidth="9.796875" defaultRowHeight="18" customHeight="1"/>
  <cols>
    <col min="1" max="1" width="53.8984375" style="308" customWidth="1"/>
    <col min="2" max="2" width="14.19921875" style="308" customWidth="1"/>
    <col min="3" max="3" width="8" style="308" customWidth="1"/>
    <col min="4" max="4" width="13.3984375" style="308" customWidth="1"/>
    <col min="5" max="5" width="3.09765625" style="308" customWidth="1"/>
    <col min="6" max="6" width="18.09765625" style="308" customWidth="1"/>
    <col min="7" max="7" width="9.69921875" style="308" customWidth="1"/>
    <col min="8" max="8" width="2.296875" style="308" customWidth="1"/>
    <col min="9" max="16384" width="9.796875" style="308" customWidth="1"/>
  </cols>
  <sheetData>
    <row r="1" spans="1:8" s="175" customFormat="1" ht="35.25" customHeight="1">
      <c r="A1" s="580" t="s">
        <v>657</v>
      </c>
      <c r="B1" s="580"/>
      <c r="C1" s="580"/>
      <c r="D1" s="580"/>
      <c r="E1" s="580"/>
      <c r="F1" s="580"/>
      <c r="G1" s="580"/>
      <c r="H1" s="267"/>
    </row>
    <row r="2" spans="1:8" s="175" customFormat="1" ht="31.5" customHeight="1">
      <c r="A2" s="581" t="s">
        <v>658</v>
      </c>
      <c r="B2" s="581"/>
      <c r="C2" s="581"/>
      <c r="D2" s="581"/>
      <c r="E2" s="581"/>
      <c r="F2" s="581"/>
      <c r="G2" s="581"/>
      <c r="H2" s="267"/>
    </row>
    <row r="3" spans="1:8" s="175" customFormat="1" ht="31.5" customHeight="1">
      <c r="A3" s="464" t="s">
        <v>659</v>
      </c>
      <c r="B3" s="464"/>
      <c r="C3" s="464"/>
      <c r="D3" s="464"/>
      <c r="E3" s="464"/>
      <c r="F3" s="464"/>
      <c r="G3" s="464"/>
      <c r="H3" s="268"/>
    </row>
    <row r="4" spans="2:6" ht="30.75" customHeight="1" thickBot="1">
      <c r="B4" s="308" t="s">
        <v>11</v>
      </c>
      <c r="F4" s="353" t="s">
        <v>687</v>
      </c>
    </row>
    <row r="5" spans="1:7" s="309" customFormat="1" ht="19.5" customHeight="1">
      <c r="A5" s="615" t="s">
        <v>688</v>
      </c>
      <c r="B5" s="617" t="s">
        <v>689</v>
      </c>
      <c r="C5" s="618"/>
      <c r="D5" s="619"/>
      <c r="E5" s="620"/>
      <c r="F5" s="617" t="s">
        <v>690</v>
      </c>
      <c r="G5" s="624"/>
    </row>
    <row r="6" spans="1:7" s="309" customFormat="1" ht="19.5" customHeight="1">
      <c r="A6" s="616"/>
      <c r="B6" s="621"/>
      <c r="C6" s="622"/>
      <c r="D6" s="622"/>
      <c r="E6" s="623"/>
      <c r="F6" s="621"/>
      <c r="G6" s="625"/>
    </row>
    <row r="7" spans="1:7" s="309" customFormat="1" ht="37.5" customHeight="1">
      <c r="A7" s="310" t="s">
        <v>2</v>
      </c>
      <c r="B7" s="610">
        <f>B8</f>
        <v>190920139171</v>
      </c>
      <c r="C7" s="611"/>
      <c r="D7" s="611"/>
      <c r="E7" s="612"/>
      <c r="F7" s="613"/>
      <c r="G7" s="614"/>
    </row>
    <row r="8" spans="1:7" s="309" customFormat="1" ht="37.5" customHeight="1">
      <c r="A8" s="311" t="s">
        <v>691</v>
      </c>
      <c r="B8" s="598">
        <f>B11+B9+B10+B14+B15+B18</f>
        <v>190920139171</v>
      </c>
      <c r="C8" s="606"/>
      <c r="D8" s="606"/>
      <c r="E8" s="607"/>
      <c r="F8" s="601"/>
      <c r="G8" s="602"/>
    </row>
    <row r="9" spans="1:7" s="309" customFormat="1" ht="37.5" customHeight="1">
      <c r="A9" s="311" t="s">
        <v>692</v>
      </c>
      <c r="B9" s="598">
        <v>60538335091</v>
      </c>
      <c r="C9" s="608"/>
      <c r="D9" s="608"/>
      <c r="E9" s="609"/>
      <c r="F9" s="601"/>
      <c r="G9" s="602"/>
    </row>
    <row r="10" spans="1:7" s="309" customFormat="1" ht="37.5" customHeight="1">
      <c r="A10" s="311" t="s">
        <v>693</v>
      </c>
      <c r="B10" s="598">
        <v>81110</v>
      </c>
      <c r="C10" s="606"/>
      <c r="D10" s="606"/>
      <c r="E10" s="607"/>
      <c r="F10" s="601"/>
      <c r="G10" s="602"/>
    </row>
    <row r="11" spans="1:7" s="309" customFormat="1" ht="37.5" customHeight="1">
      <c r="A11" s="311" t="s">
        <v>694</v>
      </c>
      <c r="B11" s="598">
        <f>B12+B13+B17</f>
        <v>1741486409</v>
      </c>
      <c r="C11" s="606"/>
      <c r="D11" s="606"/>
      <c r="E11" s="607"/>
      <c r="F11" s="601"/>
      <c r="G11" s="602"/>
    </row>
    <row r="12" spans="1:7" s="309" customFormat="1" ht="37.5" customHeight="1">
      <c r="A12" s="311" t="s">
        <v>695</v>
      </c>
      <c r="B12" s="598">
        <v>1632782553</v>
      </c>
      <c r="C12" s="608"/>
      <c r="D12" s="608"/>
      <c r="E12" s="609"/>
      <c r="F12" s="601"/>
      <c r="G12" s="602"/>
    </row>
    <row r="13" spans="1:7" s="309" customFormat="1" ht="37.5" customHeight="1">
      <c r="A13" s="311" t="s">
        <v>696</v>
      </c>
      <c r="B13" s="598">
        <v>108535577</v>
      </c>
      <c r="C13" s="608"/>
      <c r="D13" s="608"/>
      <c r="E13" s="609"/>
      <c r="F13" s="601"/>
      <c r="G13" s="602"/>
    </row>
    <row r="14" spans="1:7" s="309" customFormat="1" ht="37.5" customHeight="1" hidden="1">
      <c r="A14" s="311" t="s">
        <v>697</v>
      </c>
      <c r="B14" s="598">
        <v>0</v>
      </c>
      <c r="C14" s="606"/>
      <c r="D14" s="606"/>
      <c r="E14" s="607"/>
      <c r="F14" s="351"/>
      <c r="G14" s="352"/>
    </row>
    <row r="15" spans="1:7" s="309" customFormat="1" ht="37.5" customHeight="1" hidden="1">
      <c r="A15" s="304" t="s">
        <v>698</v>
      </c>
      <c r="B15" s="598">
        <v>0</v>
      </c>
      <c r="C15" s="606"/>
      <c r="D15" s="606"/>
      <c r="E15" s="607"/>
      <c r="F15" s="351"/>
      <c r="G15" s="352"/>
    </row>
    <row r="16" spans="1:7" s="309" customFormat="1" ht="37.5" customHeight="1" hidden="1">
      <c r="A16" s="305" t="s">
        <v>674</v>
      </c>
      <c r="B16" s="598">
        <v>0</v>
      </c>
      <c r="C16" s="606"/>
      <c r="D16" s="606"/>
      <c r="E16" s="607"/>
      <c r="F16" s="351"/>
      <c r="G16" s="352"/>
    </row>
    <row r="17" spans="1:7" s="309" customFormat="1" ht="37.5" customHeight="1">
      <c r="A17" s="311" t="s">
        <v>699</v>
      </c>
      <c r="B17" s="598">
        <v>168279</v>
      </c>
      <c r="C17" s="608"/>
      <c r="D17" s="608"/>
      <c r="E17" s="609"/>
      <c r="F17" s="601"/>
      <c r="G17" s="602"/>
    </row>
    <row r="18" spans="1:7" s="309" customFormat="1" ht="37.5" customHeight="1">
      <c r="A18" s="306" t="s">
        <v>700</v>
      </c>
      <c r="B18" s="598">
        <f>SUM(B19:E21)</f>
        <v>128640236561</v>
      </c>
      <c r="C18" s="606"/>
      <c r="D18" s="606"/>
      <c r="E18" s="607"/>
      <c r="F18" s="601"/>
      <c r="G18" s="602"/>
    </row>
    <row r="19" spans="1:7" s="309" customFormat="1" ht="37.5" customHeight="1">
      <c r="A19" s="305" t="s">
        <v>701</v>
      </c>
      <c r="B19" s="565">
        <v>261294600</v>
      </c>
      <c r="C19" s="566"/>
      <c r="D19" s="566"/>
      <c r="E19" s="567"/>
      <c r="F19" s="601"/>
      <c r="G19" s="602"/>
    </row>
    <row r="20" spans="1:7" s="309" customFormat="1" ht="37.5" customHeight="1">
      <c r="A20" s="305" t="s">
        <v>681</v>
      </c>
      <c r="B20" s="598">
        <v>128330285020</v>
      </c>
      <c r="C20" s="606"/>
      <c r="D20" s="606"/>
      <c r="E20" s="607"/>
      <c r="F20" s="601"/>
      <c r="G20" s="602"/>
    </row>
    <row r="21" spans="1:7" s="309" customFormat="1" ht="37.5" customHeight="1">
      <c r="A21" s="305" t="s">
        <v>702</v>
      </c>
      <c r="B21" s="598">
        <v>48656941</v>
      </c>
      <c r="C21" s="606"/>
      <c r="D21" s="606"/>
      <c r="E21" s="607"/>
      <c r="F21" s="601"/>
      <c r="G21" s="602"/>
    </row>
    <row r="22" spans="1:7" s="309" customFormat="1" ht="37.5" customHeight="1">
      <c r="A22" s="311" t="s">
        <v>703</v>
      </c>
      <c r="B22" s="598">
        <f>B23+B24+B25</f>
        <v>1753532024189</v>
      </c>
      <c r="C22" s="606"/>
      <c r="D22" s="606"/>
      <c r="E22" s="607"/>
      <c r="F22" s="601"/>
      <c r="G22" s="602"/>
    </row>
    <row r="23" spans="1:7" s="309" customFormat="1" ht="37.5" customHeight="1">
      <c r="A23" s="311" t="s">
        <v>704</v>
      </c>
      <c r="B23" s="598">
        <v>1467927114039</v>
      </c>
      <c r="C23" s="599"/>
      <c r="D23" s="599"/>
      <c r="E23" s="600"/>
      <c r="F23" s="601"/>
      <c r="G23" s="602"/>
    </row>
    <row r="24" spans="1:7" s="309" customFormat="1" ht="37.5" customHeight="1">
      <c r="A24" s="311" t="s">
        <v>705</v>
      </c>
      <c r="B24" s="598">
        <v>161235265048</v>
      </c>
      <c r="C24" s="599"/>
      <c r="D24" s="599"/>
      <c r="E24" s="600"/>
      <c r="F24" s="601"/>
      <c r="G24" s="602"/>
    </row>
    <row r="25" spans="1:7" s="309" customFormat="1" ht="37.5" customHeight="1">
      <c r="A25" s="311" t="s">
        <v>706</v>
      </c>
      <c r="B25" s="603">
        <v>124369645102</v>
      </c>
      <c r="C25" s="604"/>
      <c r="D25" s="604"/>
      <c r="E25" s="605"/>
      <c r="F25" s="601"/>
      <c r="G25" s="602"/>
    </row>
    <row r="26" spans="1:7" s="309" customFormat="1" ht="37.5" customHeight="1">
      <c r="A26" s="311"/>
      <c r="B26" s="598"/>
      <c r="C26" s="599"/>
      <c r="D26" s="599"/>
      <c r="E26" s="600"/>
      <c r="F26" s="601"/>
      <c r="G26" s="602"/>
    </row>
    <row r="27" spans="1:7" s="309" customFormat="1" ht="37.5" customHeight="1">
      <c r="A27" s="311"/>
      <c r="B27" s="598"/>
      <c r="C27" s="599"/>
      <c r="D27" s="599"/>
      <c r="E27" s="600"/>
      <c r="F27" s="601"/>
      <c r="G27" s="602"/>
    </row>
    <row r="28" spans="1:7" s="309" customFormat="1" ht="37.5" customHeight="1">
      <c r="A28" s="311"/>
      <c r="B28" s="598"/>
      <c r="C28" s="599"/>
      <c r="D28" s="599"/>
      <c r="E28" s="600"/>
      <c r="F28" s="601"/>
      <c r="G28" s="602"/>
    </row>
    <row r="29" spans="1:7" s="309" customFormat="1" ht="37.5" customHeight="1">
      <c r="A29" s="311"/>
      <c r="B29" s="598"/>
      <c r="C29" s="599"/>
      <c r="D29" s="599"/>
      <c r="E29" s="600"/>
      <c r="F29" s="601"/>
      <c r="G29" s="602"/>
    </row>
    <row r="30" spans="1:7" s="309" customFormat="1" ht="37.5" customHeight="1">
      <c r="A30" s="311"/>
      <c r="B30" s="598"/>
      <c r="C30" s="599"/>
      <c r="D30" s="599"/>
      <c r="E30" s="600"/>
      <c r="F30" s="601"/>
      <c r="G30" s="602"/>
    </row>
    <row r="31" spans="1:7" s="309" customFormat="1" ht="37.5" customHeight="1">
      <c r="A31" s="311"/>
      <c r="B31" s="598"/>
      <c r="C31" s="599"/>
      <c r="D31" s="599"/>
      <c r="E31" s="600"/>
      <c r="F31" s="601"/>
      <c r="G31" s="602"/>
    </row>
    <row r="32" spans="1:7" s="309" customFormat="1" ht="37.5" customHeight="1">
      <c r="A32" s="311"/>
      <c r="B32" s="598"/>
      <c r="C32" s="599"/>
      <c r="D32" s="599"/>
      <c r="E32" s="600"/>
      <c r="F32" s="601"/>
      <c r="G32" s="602"/>
    </row>
    <row r="33" spans="1:7" s="309" customFormat="1" ht="37.5" customHeight="1" thickBot="1">
      <c r="A33" s="312" t="s">
        <v>707</v>
      </c>
      <c r="B33" s="593">
        <f>B7+B22</f>
        <v>1944452163360</v>
      </c>
      <c r="C33" s="594"/>
      <c r="D33" s="594"/>
      <c r="E33" s="595"/>
      <c r="F33" s="596"/>
      <c r="G33" s="597"/>
    </row>
    <row r="34" spans="1:7" s="309" customFormat="1" ht="37.5" customHeight="1">
      <c r="A34" s="313"/>
      <c r="B34" s="314"/>
      <c r="C34" s="315"/>
      <c r="D34" s="314"/>
      <c r="E34" s="315"/>
      <c r="F34" s="314"/>
      <c r="G34" s="315"/>
    </row>
    <row r="35" spans="1:7" s="309" customFormat="1" ht="30" customHeight="1">
      <c r="A35" s="313"/>
      <c r="B35" s="314"/>
      <c r="C35" s="315"/>
      <c r="D35" s="314"/>
      <c r="E35" s="315"/>
      <c r="F35" s="314"/>
      <c r="G35" s="315"/>
    </row>
    <row r="36" spans="1:7" s="309" customFormat="1" ht="21.75" customHeight="1">
      <c r="A36" s="313"/>
      <c r="B36" s="308"/>
      <c r="C36" s="308"/>
      <c r="D36" s="308"/>
      <c r="E36" s="308"/>
      <c r="F36" s="308"/>
      <c r="G36" s="308"/>
    </row>
    <row r="37" ht="21.75" customHeight="1">
      <c r="A37" s="313"/>
    </row>
    <row r="38" ht="21.75" customHeight="1">
      <c r="A38" s="313"/>
    </row>
    <row r="39" ht="21.75" customHeight="1"/>
    <row r="40" ht="19.5" customHeight="1"/>
  </sheetData>
  <sheetProtection/>
  <mergeCells count="57">
    <mergeCell ref="A1:G1"/>
    <mergeCell ref="A2:G2"/>
    <mergeCell ref="A3:G3"/>
    <mergeCell ref="A5:A6"/>
    <mergeCell ref="B5:E6"/>
    <mergeCell ref="F5:G6"/>
    <mergeCell ref="B14:E14"/>
    <mergeCell ref="B15:E15"/>
    <mergeCell ref="B16:E16"/>
    <mergeCell ref="B7:E7"/>
    <mergeCell ref="F7:G7"/>
    <mergeCell ref="B8:E8"/>
    <mergeCell ref="F8:G8"/>
    <mergeCell ref="B9:E9"/>
    <mergeCell ref="F9:G9"/>
    <mergeCell ref="B17:E17"/>
    <mergeCell ref="F17:G17"/>
    <mergeCell ref="B10:E10"/>
    <mergeCell ref="F10:G10"/>
    <mergeCell ref="B11:E11"/>
    <mergeCell ref="F11:G11"/>
    <mergeCell ref="B12:E12"/>
    <mergeCell ref="F12:G12"/>
    <mergeCell ref="B13:E13"/>
    <mergeCell ref="F13:G13"/>
    <mergeCell ref="B18:E18"/>
    <mergeCell ref="F18:G18"/>
    <mergeCell ref="B19:E19"/>
    <mergeCell ref="F19:G19"/>
    <mergeCell ref="B20:E20"/>
    <mergeCell ref="F20:G20"/>
    <mergeCell ref="B21:E21"/>
    <mergeCell ref="F21:G21"/>
    <mergeCell ref="B22:E22"/>
    <mergeCell ref="F22:G22"/>
    <mergeCell ref="B23:E23"/>
    <mergeCell ref="F23:G23"/>
    <mergeCell ref="B24:E24"/>
    <mergeCell ref="F24:G24"/>
    <mergeCell ref="B25:E25"/>
    <mergeCell ref="F25:G25"/>
    <mergeCell ref="B26:E26"/>
    <mergeCell ref="F26:G26"/>
    <mergeCell ref="B27:E27"/>
    <mergeCell ref="F27:G27"/>
    <mergeCell ref="B28:E28"/>
    <mergeCell ref="F28:G28"/>
    <mergeCell ref="B29:E29"/>
    <mergeCell ref="F29:G29"/>
    <mergeCell ref="B33:E33"/>
    <mergeCell ref="F33:G33"/>
    <mergeCell ref="B30:E30"/>
    <mergeCell ref="F30:G30"/>
    <mergeCell ref="B31:E31"/>
    <mergeCell ref="F31:G31"/>
    <mergeCell ref="B32:E32"/>
    <mergeCell ref="F32:G32"/>
  </mergeCells>
  <printOptions horizontalCentered="1"/>
  <pageMargins left="0.4724409448818898" right="0.4724409448818898" top="0.984251968503937" bottom="0.7874015748031497" header="0.11811023622047245" footer="0.5118110236220472"/>
  <pageSetup fitToHeight="1" fitToWidth="1" horizontalDpi="600" verticalDpi="600" orientation="portrait" paperSize="9" scale="60" r:id="rId1"/>
  <headerFooter alignWithMargins="0">
    <oddFooter>&amp;C&amp;"標楷體,標準"&amp;10 &amp;16 55</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4">
      <selection activeCell="C13" sqref="C13"/>
    </sheetView>
  </sheetViews>
  <sheetFormatPr defaultColWidth="9.796875" defaultRowHeight="15"/>
  <cols>
    <col min="1" max="1" width="15.796875" style="48" customWidth="1"/>
    <col min="2" max="2" width="13" style="48" customWidth="1"/>
    <col min="3" max="3" width="4.796875" style="48" customWidth="1"/>
    <col min="4" max="4" width="15.796875" style="48" customWidth="1"/>
    <col min="5" max="5" width="4.796875" style="48" customWidth="1"/>
    <col min="6" max="6" width="15.796875" style="48" customWidth="1"/>
    <col min="7" max="7" width="2.796875" style="48" customWidth="1"/>
    <col min="8" max="16384" width="9.796875" style="48" customWidth="1"/>
  </cols>
  <sheetData>
    <row r="1" spans="1:6" ht="19.5" customHeight="1">
      <c r="A1" s="517" t="s">
        <v>15</v>
      </c>
      <c r="B1" s="517"/>
      <c r="C1" s="517"/>
      <c r="D1" s="632"/>
      <c r="E1" s="632"/>
      <c r="F1" s="632"/>
    </row>
    <row r="2" spans="1:6" ht="19.5" customHeight="1">
      <c r="A2" s="633" t="s">
        <v>53</v>
      </c>
      <c r="B2" s="634"/>
      <c r="C2" s="634"/>
      <c r="D2" s="634"/>
      <c r="E2" s="634"/>
      <c r="F2" s="634"/>
    </row>
    <row r="3" spans="1:6" ht="19.5" customHeight="1">
      <c r="A3" s="635" t="s">
        <v>640</v>
      </c>
      <c r="B3" s="636"/>
      <c r="C3" s="636"/>
      <c r="D3" s="636"/>
      <c r="E3" s="636"/>
      <c r="F3" s="636"/>
    </row>
    <row r="4" spans="2:6" ht="19.5" customHeight="1" thickBot="1">
      <c r="B4" s="49"/>
      <c r="C4" s="49"/>
      <c r="F4" s="79" t="s">
        <v>175</v>
      </c>
    </row>
    <row r="5" spans="1:6" ht="21" customHeight="1">
      <c r="A5" s="637" t="s">
        <v>156</v>
      </c>
      <c r="B5" s="638"/>
      <c r="C5" s="630" t="s">
        <v>157</v>
      </c>
      <c r="D5" s="641"/>
      <c r="E5" s="630" t="s">
        <v>158</v>
      </c>
      <c r="F5" s="631"/>
    </row>
    <row r="6" spans="1:6" ht="24" customHeight="1">
      <c r="A6" s="639" t="s">
        <v>159</v>
      </c>
      <c r="B6" s="640"/>
      <c r="C6" s="274" t="s">
        <v>160</v>
      </c>
      <c r="D6" s="361">
        <v>4335000000</v>
      </c>
      <c r="E6" s="274" t="s">
        <v>575</v>
      </c>
      <c r="F6" s="249">
        <v>123582180000</v>
      </c>
    </row>
    <row r="7" spans="1:6" ht="24" customHeight="1">
      <c r="A7" s="628" t="s">
        <v>161</v>
      </c>
      <c r="B7" s="629"/>
      <c r="C7" s="333" t="s">
        <v>107</v>
      </c>
      <c r="D7" s="361">
        <v>4448917566.090001</v>
      </c>
      <c r="E7" s="333" t="s">
        <v>575</v>
      </c>
      <c r="F7" s="249">
        <v>126829741976</v>
      </c>
    </row>
    <row r="8" spans="1:6" ht="21" customHeight="1">
      <c r="A8" s="626"/>
      <c r="B8" s="627"/>
      <c r="C8" s="94"/>
      <c r="D8" s="93"/>
      <c r="E8" s="93"/>
      <c r="F8" s="249"/>
    </row>
    <row r="9" spans="1:6" ht="21" customHeight="1">
      <c r="A9" s="626"/>
      <c r="B9" s="627"/>
      <c r="C9" s="94"/>
      <c r="D9" s="93"/>
      <c r="E9" s="93"/>
      <c r="F9" s="249"/>
    </row>
    <row r="10" spans="1:6" ht="21" customHeight="1">
      <c r="A10" s="626"/>
      <c r="B10" s="627"/>
      <c r="C10" s="94"/>
      <c r="D10" s="93"/>
      <c r="E10" s="93"/>
      <c r="F10" s="249"/>
    </row>
    <row r="11" spans="1:6" ht="21" customHeight="1">
      <c r="A11" s="626"/>
      <c r="B11" s="627"/>
      <c r="C11" s="94"/>
      <c r="D11" s="93"/>
      <c r="E11" s="93"/>
      <c r="F11" s="249"/>
    </row>
    <row r="12" spans="1:6" ht="21" customHeight="1">
      <c r="A12" s="626"/>
      <c r="B12" s="627"/>
      <c r="C12" s="94"/>
      <c r="D12" s="93"/>
      <c r="E12" s="93"/>
      <c r="F12" s="249"/>
    </row>
    <row r="13" spans="1:6" ht="21" customHeight="1">
      <c r="A13" s="626"/>
      <c r="B13" s="627"/>
      <c r="C13" s="94"/>
      <c r="D13" s="93"/>
      <c r="E13" s="93"/>
      <c r="F13" s="249"/>
    </row>
    <row r="14" spans="1:6" ht="21" customHeight="1">
      <c r="A14" s="626"/>
      <c r="B14" s="627"/>
      <c r="C14" s="94"/>
      <c r="D14" s="93"/>
      <c r="E14" s="93"/>
      <c r="F14" s="249"/>
    </row>
    <row r="15" spans="1:6" ht="21" customHeight="1">
      <c r="A15" s="626"/>
      <c r="B15" s="627"/>
      <c r="C15" s="94"/>
      <c r="D15" s="93"/>
      <c r="E15" s="93"/>
      <c r="F15" s="249"/>
    </row>
    <row r="16" spans="1:6" ht="21" customHeight="1">
      <c r="A16" s="626"/>
      <c r="B16" s="627"/>
      <c r="C16" s="94"/>
      <c r="D16" s="93"/>
      <c r="E16" s="93"/>
      <c r="F16" s="249"/>
    </row>
    <row r="17" spans="1:6" ht="21" customHeight="1">
      <c r="A17" s="626"/>
      <c r="B17" s="627"/>
      <c r="C17" s="94"/>
      <c r="D17" s="93"/>
      <c r="E17" s="93"/>
      <c r="F17" s="249"/>
    </row>
    <row r="18" spans="1:6" ht="21" customHeight="1">
      <c r="A18" s="626"/>
      <c r="B18" s="627"/>
      <c r="C18" s="94"/>
      <c r="D18" s="93"/>
      <c r="E18" s="93"/>
      <c r="F18" s="249"/>
    </row>
    <row r="19" spans="1:6" ht="21" customHeight="1">
      <c r="A19" s="626"/>
      <c r="B19" s="627"/>
      <c r="C19" s="94"/>
      <c r="D19" s="93"/>
      <c r="E19" s="93"/>
      <c r="F19" s="249"/>
    </row>
    <row r="20" spans="1:6" ht="21" customHeight="1">
      <c r="A20" s="626"/>
      <c r="B20" s="627"/>
      <c r="C20" s="94"/>
      <c r="D20" s="93"/>
      <c r="E20" s="93"/>
      <c r="F20" s="249"/>
    </row>
    <row r="21" spans="1:6" ht="21" customHeight="1">
      <c r="A21" s="626"/>
      <c r="B21" s="627"/>
      <c r="C21" s="94"/>
      <c r="D21" s="93"/>
      <c r="E21" s="93"/>
      <c r="F21" s="249"/>
    </row>
    <row r="22" spans="1:6" ht="21" customHeight="1">
      <c r="A22" s="626"/>
      <c r="B22" s="627"/>
      <c r="C22" s="94"/>
      <c r="D22" s="93"/>
      <c r="E22" s="93"/>
      <c r="F22" s="249"/>
    </row>
    <row r="23" spans="1:6" ht="21" customHeight="1">
      <c r="A23" s="250"/>
      <c r="B23" s="95"/>
      <c r="C23" s="94"/>
      <c r="D23" s="93"/>
      <c r="E23" s="93"/>
      <c r="F23" s="249"/>
    </row>
    <row r="24" spans="1:6" ht="21" customHeight="1">
      <c r="A24" s="250"/>
      <c r="B24" s="95"/>
      <c r="C24" s="94"/>
      <c r="D24" s="93"/>
      <c r="E24" s="93"/>
      <c r="F24" s="249"/>
    </row>
    <row r="25" spans="1:6" ht="21" customHeight="1">
      <c r="A25" s="250"/>
      <c r="B25" s="95"/>
      <c r="C25" s="94"/>
      <c r="D25" s="93"/>
      <c r="E25" s="93"/>
      <c r="F25" s="249"/>
    </row>
    <row r="26" spans="1:6" ht="21" customHeight="1">
      <c r="A26" s="250"/>
      <c r="B26" s="95"/>
      <c r="C26" s="94"/>
      <c r="D26" s="93"/>
      <c r="E26" s="93"/>
      <c r="F26" s="249"/>
    </row>
    <row r="27" spans="1:6" ht="21" customHeight="1">
      <c r="A27" s="250"/>
      <c r="B27" s="95"/>
      <c r="C27" s="94"/>
      <c r="D27" s="93"/>
      <c r="E27" s="93"/>
      <c r="F27" s="249"/>
    </row>
    <row r="28" spans="1:6" ht="21" customHeight="1">
      <c r="A28" s="250"/>
      <c r="B28" s="95"/>
      <c r="C28" s="94"/>
      <c r="D28" s="93"/>
      <c r="E28" s="93"/>
      <c r="F28" s="249"/>
    </row>
    <row r="29" spans="1:6" ht="21" customHeight="1">
      <c r="A29" s="250"/>
      <c r="B29" s="95"/>
      <c r="C29" s="94"/>
      <c r="D29" s="93"/>
      <c r="E29" s="93"/>
      <c r="F29" s="249"/>
    </row>
    <row r="30" spans="1:6" ht="21" customHeight="1">
      <c r="A30" s="626"/>
      <c r="B30" s="627"/>
      <c r="C30" s="94"/>
      <c r="D30" s="93"/>
      <c r="E30" s="93"/>
      <c r="F30" s="249"/>
    </row>
    <row r="31" spans="1:6" ht="21" customHeight="1">
      <c r="A31" s="250"/>
      <c r="B31" s="95"/>
      <c r="C31" s="94"/>
      <c r="D31" s="93"/>
      <c r="E31" s="93"/>
      <c r="F31" s="249"/>
    </row>
    <row r="32" spans="1:15" ht="21" customHeight="1" thickBot="1">
      <c r="A32" s="644" t="s">
        <v>162</v>
      </c>
      <c r="B32" s="645"/>
      <c r="C32" s="338" t="s">
        <v>107</v>
      </c>
      <c r="D32" s="251">
        <f>D6+D7</f>
        <v>8783917566.09</v>
      </c>
      <c r="E32" s="339" t="s">
        <v>163</v>
      </c>
      <c r="F32" s="252">
        <f>F6+F7</f>
        <v>250411921976</v>
      </c>
      <c r="I32" s="50"/>
      <c r="K32" s="51"/>
      <c r="O32" s="50"/>
    </row>
    <row r="33" spans="1:15" ht="16.5">
      <c r="A33" s="642" t="s">
        <v>164</v>
      </c>
      <c r="B33" s="643"/>
      <c r="C33" s="643"/>
      <c r="D33" s="643"/>
      <c r="E33" s="643"/>
      <c r="F33" s="643"/>
      <c r="I33" s="50"/>
      <c r="K33" s="51"/>
      <c r="O33" s="50"/>
    </row>
    <row r="35" spans="9:15" ht="16.5">
      <c r="I35" s="50"/>
      <c r="K35" s="51"/>
      <c r="O35" s="50"/>
    </row>
    <row r="37" spans="1:15" ht="16.5">
      <c r="A37" s="49" t="s">
        <v>106</v>
      </c>
      <c r="I37" s="50"/>
      <c r="K37" s="51"/>
      <c r="O37" s="50"/>
    </row>
    <row r="38" ht="16.5">
      <c r="K38" s="51"/>
    </row>
  </sheetData>
  <sheetProtection/>
  <mergeCells count="26">
    <mergeCell ref="A30:B30"/>
    <mergeCell ref="A15:B15"/>
    <mergeCell ref="A16:B16"/>
    <mergeCell ref="A17:B17"/>
    <mergeCell ref="A18:B18"/>
    <mergeCell ref="A19:B19"/>
    <mergeCell ref="A9:B9"/>
    <mergeCell ref="A10:B10"/>
    <mergeCell ref="A11:B11"/>
    <mergeCell ref="A12:B12"/>
    <mergeCell ref="A13:B13"/>
    <mergeCell ref="A33:F33"/>
    <mergeCell ref="A32:B32"/>
    <mergeCell ref="A20:B20"/>
    <mergeCell ref="A21:B21"/>
    <mergeCell ref="A22:B22"/>
    <mergeCell ref="A14:B14"/>
    <mergeCell ref="A7:B7"/>
    <mergeCell ref="A8:B8"/>
    <mergeCell ref="E5:F5"/>
    <mergeCell ref="A1:F1"/>
    <mergeCell ref="A2:F2"/>
    <mergeCell ref="A3:F3"/>
    <mergeCell ref="A5:B5"/>
    <mergeCell ref="A6:B6"/>
    <mergeCell ref="C5:D5"/>
  </mergeCells>
  <printOptions/>
  <pageMargins left="0.5905511811023623" right="0.3937007874015748" top="0.7874015748031497" bottom="0.7874015748031497" header="0.11811023622047245" footer="0.3937007874015748"/>
  <pageSetup fitToHeight="1" fitToWidth="1" horizontalDpi="600" verticalDpi="600" orientation="portrait" paperSize="9" r:id="rId1"/>
  <headerFooter alignWithMargins="0">
    <oddFooter>&amp;C&amp;"標楷體,標準"&amp;10 56</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C36"/>
  <sheetViews>
    <sheetView zoomScalePageLayoutView="0" workbookViewId="0" topLeftCell="A1">
      <selection activeCell="C13" sqref="C13"/>
    </sheetView>
  </sheetViews>
  <sheetFormatPr defaultColWidth="9.796875" defaultRowHeight="15"/>
  <cols>
    <col min="1" max="1" width="39" style="46" customWidth="1"/>
    <col min="2" max="2" width="16.796875" style="46" customWidth="1"/>
    <col min="3" max="3" width="15" style="46" customWidth="1"/>
    <col min="4" max="16384" width="9.796875" style="46" customWidth="1"/>
  </cols>
  <sheetData>
    <row r="1" spans="1:3" ht="19.5" customHeight="1">
      <c r="A1" s="517" t="s">
        <v>15</v>
      </c>
      <c r="B1" s="517"/>
      <c r="C1" s="517"/>
    </row>
    <row r="2" spans="1:3" ht="19.5" customHeight="1">
      <c r="A2" s="646" t="s">
        <v>86</v>
      </c>
      <c r="B2" s="647"/>
      <c r="C2" s="648"/>
    </row>
    <row r="3" spans="1:3" ht="19.5" customHeight="1">
      <c r="A3" s="649" t="s">
        <v>637</v>
      </c>
      <c r="B3" s="650"/>
      <c r="C3" s="651"/>
    </row>
    <row r="4" spans="1:3" ht="19.5" customHeight="1" thickBot="1">
      <c r="A4" s="29"/>
      <c r="C4" s="81" t="s">
        <v>87</v>
      </c>
    </row>
    <row r="5" spans="1:3" ht="21" customHeight="1">
      <c r="A5" s="253" t="s">
        <v>228</v>
      </c>
      <c r="B5" s="254" t="s">
        <v>47</v>
      </c>
      <c r="C5" s="203" t="s">
        <v>18</v>
      </c>
    </row>
    <row r="6" spans="1:3" ht="24.75" customHeight="1">
      <c r="A6" s="255" t="s">
        <v>103</v>
      </c>
      <c r="B6" s="96">
        <f>B8+B7</f>
        <v>63013367937</v>
      </c>
      <c r="C6" s="256"/>
    </row>
    <row r="7" spans="1:3" ht="24.75" customHeight="1">
      <c r="A7" s="257" t="s">
        <v>579</v>
      </c>
      <c r="B7" s="362">
        <v>4172616400</v>
      </c>
      <c r="C7" s="256"/>
    </row>
    <row r="8" spans="1:3" ht="24.75" customHeight="1">
      <c r="A8" s="257" t="s">
        <v>580</v>
      </c>
      <c r="B8" s="362">
        <v>58840751537</v>
      </c>
      <c r="C8" s="256"/>
    </row>
    <row r="9" spans="1:3" ht="24.75" customHeight="1">
      <c r="A9" s="257" t="s">
        <v>104</v>
      </c>
      <c r="B9" s="97">
        <f>SUM(B10:B11)</f>
        <v>69960197971</v>
      </c>
      <c r="C9" s="256"/>
    </row>
    <row r="10" spans="1:3" ht="24.75" customHeight="1">
      <c r="A10" s="257" t="s">
        <v>579</v>
      </c>
      <c r="B10" s="362">
        <v>6419741600</v>
      </c>
      <c r="C10" s="256"/>
    </row>
    <row r="11" spans="1:3" ht="24.75" customHeight="1">
      <c r="A11" s="257" t="s">
        <v>580</v>
      </c>
      <c r="B11" s="362">
        <v>63540456371</v>
      </c>
      <c r="C11" s="256"/>
    </row>
    <row r="12" spans="1:3" ht="21" customHeight="1">
      <c r="A12" s="257"/>
      <c r="B12" s="97"/>
      <c r="C12" s="256"/>
    </row>
    <row r="13" spans="1:3" ht="21" customHeight="1">
      <c r="A13" s="257"/>
      <c r="B13" s="97"/>
      <c r="C13" s="256"/>
    </row>
    <row r="14" spans="1:3" ht="21" customHeight="1">
      <c r="A14" s="257"/>
      <c r="B14" s="97"/>
      <c r="C14" s="256"/>
    </row>
    <row r="15" spans="1:3" ht="21" customHeight="1">
      <c r="A15" s="257"/>
      <c r="B15" s="97"/>
      <c r="C15" s="256"/>
    </row>
    <row r="16" spans="1:3" ht="21" customHeight="1">
      <c r="A16" s="258"/>
      <c r="B16" s="97"/>
      <c r="C16" s="256"/>
    </row>
    <row r="17" spans="1:3" ht="21" customHeight="1">
      <c r="A17" s="258"/>
      <c r="B17" s="97"/>
      <c r="C17" s="256"/>
    </row>
    <row r="18" spans="1:3" ht="21" customHeight="1">
      <c r="A18" s="258"/>
      <c r="B18" s="97"/>
      <c r="C18" s="256"/>
    </row>
    <row r="19" spans="1:3" ht="21" customHeight="1">
      <c r="A19" s="258"/>
      <c r="B19" s="97"/>
      <c r="C19" s="256"/>
    </row>
    <row r="20" spans="1:3" ht="21" customHeight="1">
      <c r="A20" s="258"/>
      <c r="B20" s="97"/>
      <c r="C20" s="256"/>
    </row>
    <row r="21" spans="1:3" ht="21" customHeight="1">
      <c r="A21" s="258"/>
      <c r="B21" s="97"/>
      <c r="C21" s="256"/>
    </row>
    <row r="22" spans="1:3" ht="21" customHeight="1">
      <c r="A22" s="258"/>
      <c r="B22" s="97"/>
      <c r="C22" s="256"/>
    </row>
    <row r="23" spans="1:3" ht="21" customHeight="1">
      <c r="A23" s="258"/>
      <c r="B23" s="97"/>
      <c r="C23" s="256"/>
    </row>
    <row r="24" spans="1:3" ht="21" customHeight="1">
      <c r="A24" s="258"/>
      <c r="B24" s="97"/>
      <c r="C24" s="256"/>
    </row>
    <row r="25" spans="1:3" ht="21" customHeight="1">
      <c r="A25" s="258"/>
      <c r="B25" s="97"/>
      <c r="C25" s="256"/>
    </row>
    <row r="26" spans="1:3" ht="21" customHeight="1">
      <c r="A26" s="258"/>
      <c r="B26" s="97"/>
      <c r="C26" s="256"/>
    </row>
    <row r="27" spans="1:3" ht="21" customHeight="1">
      <c r="A27" s="258"/>
      <c r="B27" s="97"/>
      <c r="C27" s="256"/>
    </row>
    <row r="28" spans="1:3" ht="21" customHeight="1">
      <c r="A28" s="258"/>
      <c r="B28" s="97"/>
      <c r="C28" s="256"/>
    </row>
    <row r="29" spans="1:3" ht="21" customHeight="1">
      <c r="A29" s="258"/>
      <c r="B29" s="97"/>
      <c r="C29" s="256"/>
    </row>
    <row r="30" spans="1:3" ht="21" customHeight="1">
      <c r="A30" s="258"/>
      <c r="B30" s="97"/>
      <c r="C30" s="256"/>
    </row>
    <row r="31" spans="1:3" ht="21" customHeight="1" thickBot="1">
      <c r="A31" s="259"/>
      <c r="B31" s="260"/>
      <c r="C31" s="261"/>
    </row>
    <row r="36" ht="16.5">
      <c r="A36" s="47" t="s">
        <v>105</v>
      </c>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r:id="rId1"/>
  <headerFooter alignWithMargins="0">
    <oddFooter>&amp;C&amp;"標楷體,標準"&amp;10 57</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H33"/>
  <sheetViews>
    <sheetView zoomScale="75" zoomScaleNormal="75" zoomScalePageLayoutView="0" workbookViewId="0" topLeftCell="A3">
      <pane xSplit="1" ySplit="4" topLeftCell="B7" activePane="bottomRight" state="frozen"/>
      <selection pane="topLeft" activeCell="C13" sqref="C13"/>
      <selection pane="topRight" activeCell="C13" sqref="C13"/>
      <selection pane="bottomLeft" activeCell="C13" sqref="C13"/>
      <selection pane="bottomRight" activeCell="D13" sqref="D13"/>
    </sheetView>
  </sheetViews>
  <sheetFormatPr defaultColWidth="9.796875" defaultRowHeight="18" customHeight="1"/>
  <cols>
    <col min="1" max="1" width="34.796875" style="84" customWidth="1"/>
    <col min="2" max="2" width="23.796875" style="84" customWidth="1"/>
    <col min="3" max="3" width="8" style="84" hidden="1" customWidth="1"/>
    <col min="4" max="4" width="23.796875" style="84" customWidth="1"/>
    <col min="5" max="5" width="7.8984375" style="84" hidden="1" customWidth="1"/>
    <col min="6" max="6" width="23.796875" style="84" customWidth="1"/>
    <col min="7" max="7" width="13.59765625" style="84" customWidth="1"/>
    <col min="8" max="8" width="2.296875" style="84" customWidth="1"/>
    <col min="9" max="16384" width="9.796875" style="84" customWidth="1"/>
  </cols>
  <sheetData>
    <row r="1" spans="1:8" ht="30" customHeight="1">
      <c r="A1" s="459" t="s">
        <v>416</v>
      </c>
      <c r="B1" s="459"/>
      <c r="C1" s="459"/>
      <c r="D1" s="459"/>
      <c r="E1" s="459"/>
      <c r="F1" s="459"/>
      <c r="G1" s="459"/>
      <c r="H1" s="166"/>
    </row>
    <row r="2" spans="1:8" ht="30" customHeight="1">
      <c r="A2" s="461" t="s">
        <v>417</v>
      </c>
      <c r="B2" s="462"/>
      <c r="C2" s="462"/>
      <c r="D2" s="462"/>
      <c r="E2" s="462"/>
      <c r="F2" s="462"/>
      <c r="G2" s="462"/>
      <c r="H2" s="166"/>
    </row>
    <row r="3" spans="1:8" ht="30" customHeight="1">
      <c r="A3" s="463" t="s">
        <v>637</v>
      </c>
      <c r="B3" s="464"/>
      <c r="C3" s="464"/>
      <c r="D3" s="464"/>
      <c r="E3" s="464"/>
      <c r="F3" s="464"/>
      <c r="G3" s="464"/>
      <c r="H3" s="167"/>
    </row>
    <row r="4" spans="1:7" ht="30.75" customHeight="1" thickBot="1">
      <c r="A4" s="175"/>
      <c r="B4" s="175" t="s">
        <v>11</v>
      </c>
      <c r="C4" s="175"/>
      <c r="D4" s="175"/>
      <c r="E4" s="175"/>
      <c r="F4" s="469" t="s">
        <v>13</v>
      </c>
      <c r="G4" s="400"/>
    </row>
    <row r="5" spans="1:7" s="85" customFormat="1" ht="39.75" customHeight="1">
      <c r="A5" s="465" t="s">
        <v>78</v>
      </c>
      <c r="B5" s="453" t="s">
        <v>80</v>
      </c>
      <c r="C5" s="454"/>
      <c r="D5" s="453" t="s">
        <v>81</v>
      </c>
      <c r="E5" s="454"/>
      <c r="F5" s="467" t="s">
        <v>79</v>
      </c>
      <c r="G5" s="468"/>
    </row>
    <row r="6" spans="1:7" s="85" customFormat="1" ht="54" customHeight="1">
      <c r="A6" s="466"/>
      <c r="B6" s="455"/>
      <c r="C6" s="456"/>
      <c r="D6" s="455"/>
      <c r="E6" s="456"/>
      <c r="F6" s="168" t="s">
        <v>82</v>
      </c>
      <c r="G6" s="169" t="s">
        <v>128</v>
      </c>
    </row>
    <row r="7" spans="1:7" s="85" customFormat="1" ht="39.75" customHeight="1">
      <c r="A7" s="286" t="s">
        <v>2</v>
      </c>
      <c r="B7" s="288">
        <f>+B8</f>
        <v>719431558</v>
      </c>
      <c r="C7" s="295">
        <f>B7/$B$28*100</f>
        <v>0.023348183229060827</v>
      </c>
      <c r="D7" s="288">
        <f>+D8</f>
        <v>1072078555</v>
      </c>
      <c r="E7" s="295">
        <f>D7/$D$28*100</f>
        <v>0.0399280370294338</v>
      </c>
      <c r="F7" s="288">
        <f>B7-D7</f>
        <v>-352646997</v>
      </c>
      <c r="G7" s="294">
        <f aca="true" t="shared" si="0" ref="G7:G23">F7/D7*100</f>
        <v>-32.89376467380228</v>
      </c>
    </row>
    <row r="8" spans="1:7" s="85" customFormat="1" ht="39.75" customHeight="1">
      <c r="A8" s="287" t="s">
        <v>332</v>
      </c>
      <c r="B8" s="290">
        <f>B9+B12</f>
        <v>719431558</v>
      </c>
      <c r="C8" s="290">
        <f>C9+C12</f>
        <v>0.01766058492682561</v>
      </c>
      <c r="D8" s="290">
        <f>D9+D12</f>
        <v>1072078555</v>
      </c>
      <c r="E8" s="291">
        <f>D8/$D$28*100</f>
        <v>0.0399280370294338</v>
      </c>
      <c r="F8" s="290">
        <f>B8-D8</f>
        <v>-352646997</v>
      </c>
      <c r="G8" s="294">
        <f t="shared" si="0"/>
        <v>-32.89376467380228</v>
      </c>
    </row>
    <row r="9" spans="1:7" s="85" customFormat="1" ht="39.75" customHeight="1">
      <c r="A9" s="287" t="s">
        <v>333</v>
      </c>
      <c r="B9" s="290">
        <f>B10+B11</f>
        <v>26720569</v>
      </c>
      <c r="C9" s="290">
        <f>C10+C11+C13</f>
        <v>0.01766058492682561</v>
      </c>
      <c r="D9" s="290">
        <f>D10+D11</f>
        <v>722584914</v>
      </c>
      <c r="E9" s="291"/>
      <c r="F9" s="290">
        <f>B9-D9</f>
        <v>-695864345</v>
      </c>
      <c r="G9" s="294">
        <f t="shared" si="0"/>
        <v>-96.30208595802486</v>
      </c>
    </row>
    <row r="10" spans="1:7" s="85" customFormat="1" ht="39.75" customHeight="1">
      <c r="A10" s="170" t="s">
        <v>334</v>
      </c>
      <c r="B10" s="102">
        <v>18796145</v>
      </c>
      <c r="C10" s="171">
        <f>B10/$B$28*100</f>
        <v>0.000610003596005717</v>
      </c>
      <c r="D10" s="102">
        <v>20998547</v>
      </c>
      <c r="E10" s="171">
        <f>D10/$D$28*100</f>
        <v>0.0007820609397231214</v>
      </c>
      <c r="F10" s="102">
        <f>B10-D10</f>
        <v>-2202402</v>
      </c>
      <c r="G10" s="172">
        <f t="shared" si="0"/>
        <v>-10.488354265654666</v>
      </c>
    </row>
    <row r="11" spans="1:7" s="85" customFormat="1" ht="39.75" customHeight="1">
      <c r="A11" s="170" t="s">
        <v>335</v>
      </c>
      <c r="B11" s="102">
        <v>7924424</v>
      </c>
      <c r="C11" s="171">
        <f>B11/$B$28*100</f>
        <v>0.0002571765187102998</v>
      </c>
      <c r="D11" s="102">
        <v>701586367</v>
      </c>
      <c r="E11" s="171">
        <f>D11/$D$28*100</f>
        <v>0.02612958379800996</v>
      </c>
      <c r="F11" s="102">
        <f aca="true" t="shared" si="1" ref="F11:F22">B11-D11</f>
        <v>-693661943</v>
      </c>
      <c r="G11" s="337">
        <f t="shared" si="0"/>
        <v>-98.87049914697103</v>
      </c>
    </row>
    <row r="12" spans="1:7" s="85" customFormat="1" ht="39.75" customHeight="1">
      <c r="A12" s="287" t="s">
        <v>491</v>
      </c>
      <c r="B12" s="290">
        <f>B13+B14</f>
        <v>692710989</v>
      </c>
      <c r="C12" s="291"/>
      <c r="D12" s="290">
        <f>D13+D14</f>
        <v>349493641</v>
      </c>
      <c r="E12" s="291"/>
      <c r="F12" s="290">
        <f t="shared" si="1"/>
        <v>343217348</v>
      </c>
      <c r="G12" s="294">
        <f t="shared" si="0"/>
        <v>98.20417533719876</v>
      </c>
    </row>
    <row r="13" spans="1:7" s="85" customFormat="1" ht="39.75" customHeight="1">
      <c r="A13" s="170" t="s">
        <v>342</v>
      </c>
      <c r="B13" s="102">
        <v>517458051</v>
      </c>
      <c r="C13" s="171">
        <f>B13/$B$28*100</f>
        <v>0.016793404812109593</v>
      </c>
      <c r="D13" s="102">
        <v>339668879</v>
      </c>
      <c r="E13" s="171">
        <f>D13/$D$28*100</f>
        <v>0.012650483040823694</v>
      </c>
      <c r="F13" s="102">
        <f t="shared" si="1"/>
        <v>177789172</v>
      </c>
      <c r="G13" s="172">
        <f t="shared" si="0"/>
        <v>52.34190795560048</v>
      </c>
    </row>
    <row r="14" spans="1:7" s="85" customFormat="1" ht="39.75" customHeight="1">
      <c r="A14" s="170" t="s">
        <v>501</v>
      </c>
      <c r="B14" s="102">
        <v>175252938</v>
      </c>
      <c r="C14" s="171"/>
      <c r="D14" s="102">
        <v>9824762</v>
      </c>
      <c r="E14" s="171"/>
      <c r="F14" s="102">
        <f t="shared" si="1"/>
        <v>165428176</v>
      </c>
      <c r="G14" s="172">
        <f t="shared" si="0"/>
        <v>1683.7881263688625</v>
      </c>
    </row>
    <row r="15" spans="1:7" s="85" customFormat="1" ht="39.75" customHeight="1">
      <c r="A15" s="170" t="s">
        <v>165</v>
      </c>
      <c r="B15" s="102">
        <f>B7</f>
        <v>719431558</v>
      </c>
      <c r="C15" s="171"/>
      <c r="D15" s="102">
        <f>D7</f>
        <v>1072078555</v>
      </c>
      <c r="E15" s="171"/>
      <c r="F15" s="102">
        <f t="shared" si="1"/>
        <v>-352646997</v>
      </c>
      <c r="G15" s="172">
        <f t="shared" si="0"/>
        <v>-32.89376467380228</v>
      </c>
    </row>
    <row r="16" spans="1:7" s="85" customFormat="1" ht="39.75" customHeight="1">
      <c r="A16" s="287" t="s">
        <v>263</v>
      </c>
      <c r="B16" s="290">
        <f>B17+B21</f>
        <v>3080597649698</v>
      </c>
      <c r="C16" s="291">
        <f>B16/$B$28*100</f>
        <v>99.97665181677094</v>
      </c>
      <c r="D16" s="290">
        <f>D17+D21</f>
        <v>2683954871830</v>
      </c>
      <c r="E16" s="291">
        <f>D16/$D$28*100</f>
        <v>99.96007196297056</v>
      </c>
      <c r="F16" s="290">
        <f t="shared" si="1"/>
        <v>396642777868</v>
      </c>
      <c r="G16" s="294">
        <f t="shared" si="0"/>
        <v>14.77829534434598</v>
      </c>
    </row>
    <row r="17" spans="1:7" s="85" customFormat="1" ht="39.75" customHeight="1">
      <c r="A17" s="287" t="s">
        <v>492</v>
      </c>
      <c r="B17" s="290">
        <f>B18</f>
        <v>3074596342893</v>
      </c>
      <c r="C17" s="290">
        <f>C18</f>
        <v>99.78188747909513</v>
      </c>
      <c r="D17" s="290">
        <f>D18</f>
        <v>2678520573712</v>
      </c>
      <c r="E17" s="291">
        <f>D17/$D$28*100</f>
        <v>99.75767927871014</v>
      </c>
      <c r="F17" s="290">
        <f t="shared" si="1"/>
        <v>396075769181</v>
      </c>
      <c r="G17" s="294">
        <f t="shared" si="0"/>
        <v>14.787109461403258</v>
      </c>
    </row>
    <row r="18" spans="1:7" s="85" customFormat="1" ht="39.75" customHeight="1">
      <c r="A18" s="287" t="s">
        <v>336</v>
      </c>
      <c r="B18" s="290">
        <f>B19+B20</f>
        <v>3074596342893</v>
      </c>
      <c r="C18" s="290">
        <f>C19+C20</f>
        <v>99.78188747909513</v>
      </c>
      <c r="D18" s="290">
        <f>D19+D20</f>
        <v>2678520573712</v>
      </c>
      <c r="E18" s="290">
        <f>E19+E20</f>
        <v>99.75767927871014</v>
      </c>
      <c r="F18" s="290">
        <f t="shared" si="1"/>
        <v>396075769181</v>
      </c>
      <c r="G18" s="294">
        <f t="shared" si="0"/>
        <v>14.787109461403258</v>
      </c>
    </row>
    <row r="19" spans="1:7" s="85" customFormat="1" ht="39.75" customHeight="1">
      <c r="A19" s="170" t="s">
        <v>337</v>
      </c>
      <c r="B19" s="102">
        <v>2320432680587</v>
      </c>
      <c r="C19" s="171">
        <f>B19/$B$28*100</f>
        <v>75.30652053637888</v>
      </c>
      <c r="D19" s="102">
        <v>2097234151516</v>
      </c>
      <c r="E19" s="171">
        <f>D19/$D$28*100</f>
        <v>78.10849538084831</v>
      </c>
      <c r="F19" s="102">
        <f t="shared" si="1"/>
        <v>223198529071</v>
      </c>
      <c r="G19" s="172">
        <f t="shared" si="0"/>
        <v>10.642518333475518</v>
      </c>
    </row>
    <row r="20" spans="1:7" s="85" customFormat="1" ht="39.75" customHeight="1">
      <c r="A20" s="170" t="s">
        <v>338</v>
      </c>
      <c r="B20" s="102">
        <v>754163662306</v>
      </c>
      <c r="C20" s="171">
        <f>B20/$B$28*100</f>
        <v>24.475366942716242</v>
      </c>
      <c r="D20" s="102">
        <v>581286422196</v>
      </c>
      <c r="E20" s="176">
        <f>D20/$D$28*100</f>
        <v>21.649183897861832</v>
      </c>
      <c r="F20" s="102">
        <f t="shared" si="1"/>
        <v>172877240110</v>
      </c>
      <c r="G20" s="172">
        <f t="shared" si="0"/>
        <v>29.74045728728697</v>
      </c>
    </row>
    <row r="21" spans="1:7" s="85" customFormat="1" ht="39.75" customHeight="1">
      <c r="A21" s="287" t="s">
        <v>339</v>
      </c>
      <c r="B21" s="290">
        <f>B22</f>
        <v>6001306805</v>
      </c>
      <c r="C21" s="291">
        <f>B21/$B$28*100</f>
        <v>0.1947643376758149</v>
      </c>
      <c r="D21" s="290">
        <f>D22</f>
        <v>5434298118</v>
      </c>
      <c r="E21" s="291">
        <f>D21/$D$28*100</f>
        <v>0.2023926842604238</v>
      </c>
      <c r="F21" s="290">
        <f t="shared" si="1"/>
        <v>567008687</v>
      </c>
      <c r="G21" s="294">
        <f t="shared" si="0"/>
        <v>10.433889983361418</v>
      </c>
    </row>
    <row r="22" spans="1:7" s="85" customFormat="1" ht="39.75" customHeight="1">
      <c r="A22" s="287" t="s">
        <v>340</v>
      </c>
      <c r="B22" s="290">
        <f>B23</f>
        <v>6001306805</v>
      </c>
      <c r="C22" s="290">
        <f>C23</f>
        <v>0</v>
      </c>
      <c r="D22" s="290">
        <f>D23</f>
        <v>5434298118</v>
      </c>
      <c r="E22" s="291">
        <f>D22/$D$28*100</f>
        <v>0.2023926842604238</v>
      </c>
      <c r="F22" s="290">
        <f t="shared" si="1"/>
        <v>567008687</v>
      </c>
      <c r="G22" s="294">
        <f t="shared" si="0"/>
        <v>10.433889983361418</v>
      </c>
    </row>
    <row r="23" spans="1:7" s="85" customFormat="1" ht="39.75" customHeight="1">
      <c r="A23" s="170" t="s">
        <v>341</v>
      </c>
      <c r="B23" s="102">
        <v>6001306805</v>
      </c>
      <c r="C23" s="171"/>
      <c r="D23" s="102">
        <v>5434298118</v>
      </c>
      <c r="E23" s="291"/>
      <c r="F23" s="102">
        <f>B23-D23</f>
        <v>567008687</v>
      </c>
      <c r="G23" s="172">
        <f t="shared" si="0"/>
        <v>10.433889983361418</v>
      </c>
    </row>
    <row r="24" spans="1:7" s="85" customFormat="1" ht="39.75" customHeight="1">
      <c r="A24" s="170" t="s">
        <v>343</v>
      </c>
      <c r="B24" s="102">
        <f>B16</f>
        <v>3080597649698</v>
      </c>
      <c r="C24" s="171"/>
      <c r="D24" s="102">
        <f>D16</f>
        <v>2683954871830</v>
      </c>
      <c r="E24" s="171"/>
      <c r="F24" s="102">
        <f>F16</f>
        <v>396642777868</v>
      </c>
      <c r="G24" s="172">
        <f>G16</f>
        <v>14.77829534434598</v>
      </c>
    </row>
    <row r="25" spans="1:7" s="85" customFormat="1" ht="37.5" customHeight="1">
      <c r="A25" s="170"/>
      <c r="B25" s="102"/>
      <c r="C25" s="171"/>
      <c r="D25" s="102"/>
      <c r="E25" s="171"/>
      <c r="F25" s="102"/>
      <c r="G25" s="172"/>
    </row>
    <row r="26" spans="1:7" s="85" customFormat="1" ht="37.5" customHeight="1">
      <c r="A26" s="170"/>
      <c r="B26" s="102"/>
      <c r="C26" s="171"/>
      <c r="D26" s="102"/>
      <c r="E26" s="171"/>
      <c r="F26" s="102"/>
      <c r="G26" s="172"/>
    </row>
    <row r="27" spans="1:7" s="85" customFormat="1" ht="37.5" customHeight="1">
      <c r="A27" s="170"/>
      <c r="B27" s="102"/>
      <c r="C27" s="171"/>
      <c r="D27" s="102"/>
      <c r="E27" s="171"/>
      <c r="F27" s="102"/>
      <c r="G27" s="172"/>
    </row>
    <row r="28" spans="1:7" s="85" customFormat="1" ht="37.5" customHeight="1" thickBot="1">
      <c r="A28" s="318" t="s">
        <v>344</v>
      </c>
      <c r="B28" s="319">
        <f>B7+B16</f>
        <v>3081317081256</v>
      </c>
      <c r="C28" s="320">
        <f>B28/$B$28*100</f>
        <v>100</v>
      </c>
      <c r="D28" s="319">
        <f>D7+D16</f>
        <v>2685026950385</v>
      </c>
      <c r="E28" s="320">
        <f>D28/$D$28*100</f>
        <v>100</v>
      </c>
      <c r="F28" s="319">
        <f>B28-D28</f>
        <v>396290130871</v>
      </c>
      <c r="G28" s="321">
        <f>F28/D28*100</f>
        <v>14.759260826569239</v>
      </c>
    </row>
    <row r="29" spans="1:7" s="85" customFormat="1" ht="30" customHeight="1">
      <c r="A29" s="86"/>
      <c r="B29" s="87"/>
      <c r="C29" s="88"/>
      <c r="D29" s="87"/>
      <c r="E29" s="88"/>
      <c r="F29" s="87"/>
      <c r="G29" s="88"/>
    </row>
    <row r="30" spans="1:7" s="85" customFormat="1" ht="21.75" customHeight="1">
      <c r="A30" s="86"/>
      <c r="B30" s="87"/>
      <c r="C30" s="88"/>
      <c r="D30" s="87"/>
      <c r="E30" s="88"/>
      <c r="F30" s="87"/>
      <c r="G30" s="88"/>
    </row>
    <row r="31" ht="21.75" customHeight="1">
      <c r="A31" s="86"/>
    </row>
    <row r="32" ht="21.75" customHeight="1">
      <c r="A32" s="86"/>
    </row>
    <row r="33" ht="21.75" customHeight="1">
      <c r="A33" s="86"/>
    </row>
    <row r="34" ht="19.5" customHeight="1"/>
  </sheetData>
  <sheetProtection/>
  <mergeCells count="8">
    <mergeCell ref="A1:G1"/>
    <mergeCell ref="A2:G2"/>
    <mergeCell ref="A3:G3"/>
    <mergeCell ref="F5:G5"/>
    <mergeCell ref="A5:A6"/>
    <mergeCell ref="B5:C6"/>
    <mergeCell ref="D5:E6"/>
    <mergeCell ref="F4:G4"/>
  </mergeCells>
  <printOptions horizontalCentered="1"/>
  <pageMargins left="0.3937007874015748" right="0.3937007874015748" top="0.7874015748031497" bottom="0.7874015748031497" header="0.11811023622047245" footer="0.3937007874015748"/>
  <pageSetup fitToHeight="1" fitToWidth="1" horizontalDpi="600" verticalDpi="600" orientation="portrait" paperSize="9" scale="62" r:id="rId1"/>
  <headerFooter alignWithMargins="0">
    <oddFooter>&amp;C&amp;"標楷體,標準"&amp;14 &amp;16 13</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C37"/>
  <sheetViews>
    <sheetView zoomScalePageLayoutView="0" workbookViewId="0" topLeftCell="A1">
      <selection activeCell="C13" sqref="C13"/>
    </sheetView>
  </sheetViews>
  <sheetFormatPr defaultColWidth="9.796875" defaultRowHeight="15"/>
  <cols>
    <col min="1" max="1" width="38.796875" style="46" customWidth="1"/>
    <col min="2" max="2" width="16.796875" style="46" customWidth="1"/>
    <col min="3" max="3" width="14.8984375" style="46" customWidth="1"/>
    <col min="4" max="16384" width="9.796875" style="46" customWidth="1"/>
  </cols>
  <sheetData>
    <row r="1" spans="1:3" ht="19.5" customHeight="1">
      <c r="A1" s="517" t="s">
        <v>15</v>
      </c>
      <c r="B1" s="517"/>
      <c r="C1" s="517"/>
    </row>
    <row r="2" spans="1:3" ht="19.5" customHeight="1">
      <c r="A2" s="646" t="s">
        <v>429</v>
      </c>
      <c r="B2" s="646"/>
      <c r="C2" s="646"/>
    </row>
    <row r="3" spans="1:3" ht="19.5" customHeight="1">
      <c r="A3" s="649" t="s">
        <v>637</v>
      </c>
      <c r="B3" s="650"/>
      <c r="C3" s="651"/>
    </row>
    <row r="4" spans="1:3" ht="19.5" customHeight="1" thickBot="1">
      <c r="A4" s="29"/>
      <c r="C4" s="81" t="s">
        <v>87</v>
      </c>
    </row>
    <row r="5" spans="1:3" ht="21" customHeight="1">
      <c r="A5" s="253" t="s">
        <v>228</v>
      </c>
      <c r="B5" s="254" t="s">
        <v>47</v>
      </c>
      <c r="C5" s="203" t="s">
        <v>18</v>
      </c>
    </row>
    <row r="6" spans="1:3" ht="23.25" customHeight="1">
      <c r="A6" s="255" t="s">
        <v>180</v>
      </c>
      <c r="B6" s="96"/>
      <c r="C6" s="256"/>
    </row>
    <row r="7" spans="1:3" ht="23.25" customHeight="1">
      <c r="A7" s="257" t="s">
        <v>184</v>
      </c>
      <c r="B7" s="362">
        <v>37744892362</v>
      </c>
      <c r="C7" s="262"/>
    </row>
    <row r="8" spans="1:3" ht="23.25" customHeight="1">
      <c r="A8" s="257" t="s">
        <v>185</v>
      </c>
      <c r="B8" s="97">
        <v>15701153149</v>
      </c>
      <c r="C8" s="256"/>
    </row>
    <row r="9" spans="1:3" ht="21" customHeight="1">
      <c r="A9" s="257"/>
      <c r="B9" s="97"/>
      <c r="C9" s="256"/>
    </row>
    <row r="10" spans="1:3" ht="21" customHeight="1">
      <c r="A10" s="257"/>
      <c r="B10" s="97"/>
      <c r="C10" s="256"/>
    </row>
    <row r="11" spans="1:3" ht="21" customHeight="1">
      <c r="A11" s="257"/>
      <c r="B11" s="97"/>
      <c r="C11" s="256"/>
    </row>
    <row r="12" spans="1:3" ht="21" customHeight="1">
      <c r="A12" s="257"/>
      <c r="B12" s="97"/>
      <c r="C12" s="256"/>
    </row>
    <row r="13" spans="1:3" ht="21" customHeight="1">
      <c r="A13" s="257"/>
      <c r="B13" s="97"/>
      <c r="C13" s="256"/>
    </row>
    <row r="14" spans="1:3" ht="21" customHeight="1">
      <c r="A14" s="257"/>
      <c r="B14" s="97"/>
      <c r="C14" s="256"/>
    </row>
    <row r="15" spans="1:3" ht="21" customHeight="1">
      <c r="A15" s="257"/>
      <c r="B15" s="97"/>
      <c r="C15" s="256"/>
    </row>
    <row r="16" spans="1:3" ht="21" customHeight="1">
      <c r="A16" s="258"/>
      <c r="B16" s="97"/>
      <c r="C16" s="256"/>
    </row>
    <row r="17" spans="1:3" ht="21" customHeight="1">
      <c r="A17" s="258"/>
      <c r="B17" s="97"/>
      <c r="C17" s="256"/>
    </row>
    <row r="18" spans="1:3" ht="21" customHeight="1">
      <c r="A18" s="258"/>
      <c r="B18" s="97"/>
      <c r="C18" s="256"/>
    </row>
    <row r="19" spans="1:3" ht="21" customHeight="1">
      <c r="A19" s="258"/>
      <c r="B19" s="97"/>
      <c r="C19" s="256"/>
    </row>
    <row r="20" spans="1:3" ht="21" customHeight="1">
      <c r="A20" s="258"/>
      <c r="B20" s="97"/>
      <c r="C20" s="256"/>
    </row>
    <row r="21" spans="1:3" ht="21" customHeight="1">
      <c r="A21" s="258"/>
      <c r="B21" s="97"/>
      <c r="C21" s="256"/>
    </row>
    <row r="22" spans="1:3" ht="21" customHeight="1">
      <c r="A22" s="258"/>
      <c r="B22" s="97"/>
      <c r="C22" s="256"/>
    </row>
    <row r="23" spans="1:3" ht="21" customHeight="1">
      <c r="A23" s="258"/>
      <c r="B23" s="97"/>
      <c r="C23" s="256"/>
    </row>
    <row r="24" spans="1:3" ht="21" customHeight="1">
      <c r="A24" s="258"/>
      <c r="B24" s="97"/>
      <c r="C24" s="256"/>
    </row>
    <row r="25" spans="1:3" ht="21" customHeight="1">
      <c r="A25" s="258"/>
      <c r="B25" s="97"/>
      <c r="C25" s="256"/>
    </row>
    <row r="26" spans="1:3" ht="21" customHeight="1">
      <c r="A26" s="258"/>
      <c r="B26" s="97"/>
      <c r="C26" s="256"/>
    </row>
    <row r="27" spans="1:3" ht="21" customHeight="1">
      <c r="A27" s="258"/>
      <c r="B27" s="97"/>
      <c r="C27" s="256"/>
    </row>
    <row r="28" spans="1:3" ht="21" customHeight="1">
      <c r="A28" s="258"/>
      <c r="B28" s="97"/>
      <c r="C28" s="256"/>
    </row>
    <row r="29" spans="1:3" ht="21" customHeight="1">
      <c r="A29" s="258"/>
      <c r="B29" s="97"/>
      <c r="C29" s="256"/>
    </row>
    <row r="30" spans="1:3" ht="21" customHeight="1">
      <c r="A30" s="258"/>
      <c r="B30" s="97"/>
      <c r="C30" s="256"/>
    </row>
    <row r="31" spans="1:3" ht="21" customHeight="1">
      <c r="A31" s="258"/>
      <c r="B31" s="97"/>
      <c r="C31" s="256"/>
    </row>
    <row r="32" spans="1:3" ht="21" customHeight="1" thickBot="1">
      <c r="A32" s="263"/>
      <c r="B32" s="260"/>
      <c r="C32" s="261"/>
    </row>
    <row r="37" ht="16.5">
      <c r="A37" s="47" t="s">
        <v>105</v>
      </c>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1" fitToWidth="1" horizontalDpi="600" verticalDpi="600" orientation="portrait" paperSize="9" r:id="rId1"/>
  <headerFooter alignWithMargins="0">
    <oddFooter>&amp;C&amp;"標楷體,標準"&amp;10 58</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C37"/>
  <sheetViews>
    <sheetView zoomScalePageLayoutView="0" workbookViewId="0" topLeftCell="A1">
      <selection activeCell="C16" sqref="C16"/>
    </sheetView>
  </sheetViews>
  <sheetFormatPr defaultColWidth="9.796875" defaultRowHeight="15"/>
  <cols>
    <col min="1" max="1" width="38.796875" style="46" customWidth="1"/>
    <col min="2" max="2" width="16.796875" style="46" customWidth="1"/>
    <col min="3" max="3" width="14.8984375" style="46" customWidth="1"/>
    <col min="4" max="16384" width="9.796875" style="46" customWidth="1"/>
  </cols>
  <sheetData>
    <row r="1" spans="1:3" ht="19.5" customHeight="1">
      <c r="A1" s="517" t="s">
        <v>231</v>
      </c>
      <c r="B1" s="517"/>
      <c r="C1" s="517"/>
    </row>
    <row r="2" spans="1:3" ht="19.5" customHeight="1">
      <c r="A2" s="646" t="s">
        <v>248</v>
      </c>
      <c r="B2" s="646"/>
      <c r="C2" s="646"/>
    </row>
    <row r="3" spans="1:3" ht="19.5" customHeight="1">
      <c r="A3" s="649" t="s">
        <v>637</v>
      </c>
      <c r="B3" s="650"/>
      <c r="C3" s="651"/>
    </row>
    <row r="4" spans="1:3" ht="19.5" customHeight="1" thickBot="1">
      <c r="A4" s="29"/>
      <c r="C4" s="81" t="s">
        <v>232</v>
      </c>
    </row>
    <row r="5" spans="1:3" ht="21" customHeight="1">
      <c r="A5" s="253" t="s">
        <v>233</v>
      </c>
      <c r="B5" s="254" t="s">
        <v>47</v>
      </c>
      <c r="C5" s="203" t="s">
        <v>234</v>
      </c>
    </row>
    <row r="6" spans="1:3" ht="24" customHeight="1">
      <c r="A6" s="255" t="s">
        <v>235</v>
      </c>
      <c r="B6" s="96"/>
      <c r="C6" s="256"/>
    </row>
    <row r="7" spans="1:3" ht="24" customHeight="1">
      <c r="A7" s="257" t="s">
        <v>582</v>
      </c>
      <c r="B7" s="362">
        <v>10779630262</v>
      </c>
      <c r="C7" s="262"/>
    </row>
    <row r="8" spans="1:3" ht="21" customHeight="1">
      <c r="A8" s="257"/>
      <c r="B8" s="97"/>
      <c r="C8" s="256"/>
    </row>
    <row r="9" spans="1:3" ht="21" customHeight="1">
      <c r="A9" s="257"/>
      <c r="B9" s="97"/>
      <c r="C9" s="256"/>
    </row>
    <row r="10" spans="1:3" ht="21" customHeight="1">
      <c r="A10" s="257"/>
      <c r="B10" s="97"/>
      <c r="C10" s="256"/>
    </row>
    <row r="11" spans="1:3" ht="21" customHeight="1">
      <c r="A11" s="257"/>
      <c r="B11" s="97"/>
      <c r="C11" s="256"/>
    </row>
    <row r="12" spans="1:3" ht="21" customHeight="1">
      <c r="A12" s="257"/>
      <c r="B12" s="97"/>
      <c r="C12" s="256"/>
    </row>
    <row r="13" spans="1:3" ht="21" customHeight="1">
      <c r="A13" s="257"/>
      <c r="B13" s="97"/>
      <c r="C13" s="256"/>
    </row>
    <row r="14" spans="1:3" ht="21" customHeight="1">
      <c r="A14" s="257"/>
      <c r="B14" s="97"/>
      <c r="C14" s="256"/>
    </row>
    <row r="15" spans="1:3" ht="21" customHeight="1">
      <c r="A15" s="257"/>
      <c r="B15" s="97"/>
      <c r="C15" s="256"/>
    </row>
    <row r="16" spans="1:3" ht="21" customHeight="1">
      <c r="A16" s="257"/>
      <c r="B16" s="97"/>
      <c r="C16" s="256"/>
    </row>
    <row r="17" spans="1:3" ht="21" customHeight="1">
      <c r="A17" s="258"/>
      <c r="B17" s="97"/>
      <c r="C17" s="256"/>
    </row>
    <row r="18" spans="1:3" ht="21" customHeight="1">
      <c r="A18" s="258"/>
      <c r="B18" s="97"/>
      <c r="C18" s="256"/>
    </row>
    <row r="19" spans="1:3" ht="21" customHeight="1">
      <c r="A19" s="258"/>
      <c r="B19" s="97"/>
      <c r="C19" s="256"/>
    </row>
    <row r="20" spans="1:3" ht="21" customHeight="1">
      <c r="A20" s="258"/>
      <c r="B20" s="97"/>
      <c r="C20" s="256"/>
    </row>
    <row r="21" spans="1:3" ht="21" customHeight="1">
      <c r="A21" s="258"/>
      <c r="B21" s="97"/>
      <c r="C21" s="256"/>
    </row>
    <row r="22" spans="1:3" ht="21" customHeight="1">
      <c r="A22" s="258"/>
      <c r="B22" s="97"/>
      <c r="C22" s="256"/>
    </row>
    <row r="23" spans="1:3" ht="21" customHeight="1">
      <c r="A23" s="258"/>
      <c r="B23" s="97"/>
      <c r="C23" s="256"/>
    </row>
    <row r="24" spans="1:3" ht="21" customHeight="1">
      <c r="A24" s="258"/>
      <c r="B24" s="97"/>
      <c r="C24" s="256"/>
    </row>
    <row r="25" spans="1:3" ht="21" customHeight="1">
      <c r="A25" s="258"/>
      <c r="B25" s="97"/>
      <c r="C25" s="256"/>
    </row>
    <row r="26" spans="1:3" ht="21" customHeight="1">
      <c r="A26" s="258"/>
      <c r="B26" s="97"/>
      <c r="C26" s="256"/>
    </row>
    <row r="27" spans="1:3" ht="21" customHeight="1">
      <c r="A27" s="258"/>
      <c r="B27" s="97"/>
      <c r="C27" s="256"/>
    </row>
    <row r="28" spans="1:3" ht="21" customHeight="1">
      <c r="A28" s="258"/>
      <c r="B28" s="97"/>
      <c r="C28" s="256"/>
    </row>
    <row r="29" spans="1:3" ht="21" customHeight="1">
      <c r="A29" s="258"/>
      <c r="B29" s="97"/>
      <c r="C29" s="256"/>
    </row>
    <row r="30" spans="1:3" ht="21" customHeight="1">
      <c r="A30" s="258"/>
      <c r="B30" s="97"/>
      <c r="C30" s="256"/>
    </row>
    <row r="31" spans="1:3" ht="21" customHeight="1">
      <c r="A31" s="258"/>
      <c r="B31" s="97"/>
      <c r="C31" s="256"/>
    </row>
    <row r="32" spans="1:3" ht="21" customHeight="1" thickBot="1">
      <c r="A32" s="263"/>
      <c r="B32" s="260"/>
      <c r="C32" s="261"/>
    </row>
    <row r="37" ht="16.5">
      <c r="A37" s="47" t="s">
        <v>236</v>
      </c>
    </row>
  </sheetData>
  <sheetProtection/>
  <mergeCells count="3">
    <mergeCell ref="A1:C1"/>
    <mergeCell ref="A2:C2"/>
    <mergeCell ref="A3:C3"/>
  </mergeCells>
  <printOptions/>
  <pageMargins left="0.5905511811023623" right="0.3937007874015748" top="0.7874015748031497" bottom="0.7874015748031497" header="0.11811023622047245" footer="0.3937007874015748"/>
  <pageSetup fitToHeight="0" fitToWidth="1" horizontalDpi="600" verticalDpi="600" orientation="portrait" paperSize="9" r:id="rId1"/>
  <headerFooter>
    <oddFooter>&amp;C&amp;"標楷體,標準"&amp;10 59</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E24"/>
  <sheetViews>
    <sheetView zoomScale="75" zoomScaleNormal="75" zoomScalePageLayoutView="0" workbookViewId="0" topLeftCell="A3">
      <pane xSplit="1" ySplit="4"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9.796875" defaultRowHeight="15"/>
  <cols>
    <col min="1" max="4" width="18.796875" style="1" customWidth="1"/>
    <col min="5" max="5" width="10.796875" style="1" customWidth="1"/>
    <col min="6" max="16384" width="9.796875" style="1" customWidth="1"/>
  </cols>
  <sheetData>
    <row r="1" spans="1:5" ht="30" customHeight="1">
      <c r="A1" s="471" t="s">
        <v>416</v>
      </c>
      <c r="B1" s="472"/>
      <c r="C1" s="472"/>
      <c r="D1" s="472"/>
      <c r="E1" s="472"/>
    </row>
    <row r="2" spans="1:5" ht="30" customHeight="1">
      <c r="A2" s="477" t="s">
        <v>418</v>
      </c>
      <c r="B2" s="478"/>
      <c r="C2" s="478"/>
      <c r="D2" s="478"/>
      <c r="E2" s="478"/>
    </row>
    <row r="3" spans="1:5" ht="30" customHeight="1">
      <c r="A3" s="475" t="s">
        <v>635</v>
      </c>
      <c r="B3" s="476"/>
      <c r="C3" s="476"/>
      <c r="D3" s="476"/>
      <c r="E3" s="476"/>
    </row>
    <row r="4" spans="1:5" ht="30" customHeight="1" thickBot="1">
      <c r="A4" s="2"/>
      <c r="B4" s="2"/>
      <c r="C4" s="2"/>
      <c r="E4" s="21" t="s">
        <v>64</v>
      </c>
    </row>
    <row r="5" spans="1:5" ht="49.5" customHeight="1">
      <c r="A5" s="481" t="s">
        <v>67</v>
      </c>
      <c r="B5" s="479" t="s">
        <v>65</v>
      </c>
      <c r="C5" s="479" t="s">
        <v>66</v>
      </c>
      <c r="D5" s="473" t="s">
        <v>10</v>
      </c>
      <c r="E5" s="474"/>
    </row>
    <row r="6" spans="1:5" ht="49.5" customHeight="1">
      <c r="A6" s="482"/>
      <c r="B6" s="480"/>
      <c r="C6" s="480"/>
      <c r="D6" s="19" t="s">
        <v>71</v>
      </c>
      <c r="E6" s="20" t="s">
        <v>128</v>
      </c>
    </row>
    <row r="7" spans="1:5" ht="45" customHeight="1">
      <c r="A7" s="22" t="s">
        <v>68</v>
      </c>
      <c r="B7" s="36"/>
      <c r="C7" s="36"/>
      <c r="D7" s="37"/>
      <c r="E7" s="38"/>
    </row>
    <row r="8" spans="1:5" ht="45" customHeight="1">
      <c r="A8" s="23" t="s">
        <v>350</v>
      </c>
      <c r="B8" s="104">
        <v>245372896191</v>
      </c>
      <c r="C8" s="104">
        <v>221282725735</v>
      </c>
      <c r="D8" s="39">
        <f>B8-C8</f>
        <v>24090170456</v>
      </c>
      <c r="E8" s="40">
        <f>D8/C8*100</f>
        <v>10.886602366264006</v>
      </c>
    </row>
    <row r="9" spans="1:5" ht="45" customHeight="1">
      <c r="A9" s="23" t="s">
        <v>69</v>
      </c>
      <c r="B9" s="104"/>
      <c r="C9" s="104"/>
      <c r="D9" s="39"/>
      <c r="E9" s="40"/>
    </row>
    <row r="10" spans="1:5" ht="45" customHeight="1">
      <c r="A10" s="23" t="s">
        <v>72</v>
      </c>
      <c r="B10" s="104">
        <v>27530242330</v>
      </c>
      <c r="C10" s="104">
        <v>26903089673</v>
      </c>
      <c r="D10" s="39">
        <f>B10-C10</f>
        <v>627152657</v>
      </c>
      <c r="E10" s="40">
        <f>D10/C10*100</f>
        <v>2.331154765578512</v>
      </c>
    </row>
    <row r="11" spans="1:5" ht="45" customHeight="1">
      <c r="A11" s="23"/>
      <c r="B11" s="104"/>
      <c r="C11" s="104"/>
      <c r="D11" s="39"/>
      <c r="E11" s="40"/>
    </row>
    <row r="12" spans="1:5" ht="45" customHeight="1">
      <c r="A12" s="23"/>
      <c r="B12" s="104"/>
      <c r="C12" s="104"/>
      <c r="D12" s="39"/>
      <c r="E12" s="40"/>
    </row>
    <row r="13" spans="1:5" ht="45" customHeight="1">
      <c r="A13" s="23"/>
      <c r="B13" s="104"/>
      <c r="C13" s="104"/>
      <c r="D13" s="39"/>
      <c r="E13" s="40"/>
    </row>
    <row r="14" spans="1:5" ht="45" customHeight="1">
      <c r="A14" s="23"/>
      <c r="B14" s="39"/>
      <c r="C14" s="39"/>
      <c r="D14" s="39"/>
      <c r="E14" s="40"/>
    </row>
    <row r="15" spans="1:5" ht="45" customHeight="1">
      <c r="A15" s="23"/>
      <c r="B15" s="39"/>
      <c r="C15" s="39"/>
      <c r="D15" s="39"/>
      <c r="E15" s="40"/>
    </row>
    <row r="16" spans="1:5" ht="45" customHeight="1">
      <c r="A16" s="23"/>
      <c r="B16" s="39"/>
      <c r="C16" s="39"/>
      <c r="D16" s="39"/>
      <c r="E16" s="40"/>
    </row>
    <row r="17" spans="1:5" ht="45" customHeight="1" thickBot="1">
      <c r="A17" s="24" t="s">
        <v>70</v>
      </c>
      <c r="B17" s="105">
        <f>B8-B10</f>
        <v>217842653861</v>
      </c>
      <c r="C17" s="41">
        <f>C8-C10</f>
        <v>194379636062</v>
      </c>
      <c r="D17" s="41">
        <f>B17-C17</f>
        <v>23463017799</v>
      </c>
      <c r="E17" s="42">
        <f>D17/C17*100</f>
        <v>12.07071804142907</v>
      </c>
    </row>
    <row r="18" spans="1:5" ht="22.5" customHeight="1">
      <c r="A18" s="3"/>
      <c r="B18" s="8"/>
      <c r="C18" s="8"/>
      <c r="D18" s="8"/>
      <c r="E18" s="9"/>
    </row>
    <row r="19" s="4" customFormat="1" ht="22.5" customHeight="1">
      <c r="A19" s="11"/>
    </row>
    <row r="20" s="4" customFormat="1" ht="22.5" customHeight="1">
      <c r="A20" s="7"/>
    </row>
    <row r="21" s="14" customFormat="1" ht="23.25" customHeight="1"/>
    <row r="22" s="14" customFormat="1" ht="23.25" customHeight="1">
      <c r="A22" s="15"/>
    </row>
    <row r="23" s="14" customFormat="1" ht="23.25" customHeight="1">
      <c r="A23" s="15"/>
    </row>
    <row r="24" s="14" customFormat="1" ht="21.75" customHeight="1">
      <c r="A24" s="15"/>
    </row>
  </sheetData>
  <sheetProtection/>
  <mergeCells count="7">
    <mergeCell ref="A1:E1"/>
    <mergeCell ref="D5:E5"/>
    <mergeCell ref="A3:E3"/>
    <mergeCell ref="A2:E2"/>
    <mergeCell ref="B5:B6"/>
    <mergeCell ref="C5:C6"/>
    <mergeCell ref="A5:A6"/>
  </mergeCells>
  <printOptions/>
  <pageMargins left="0.3937007874015748" right="0.3937007874015748" top="0.7874015748031497" bottom="0.7874015748031497" header="0.11811023622047245" footer="0.3937007874015748"/>
  <pageSetup fitToHeight="1" fitToWidth="1" horizontalDpi="600" verticalDpi="600" orientation="portrait" paperSize="9" scale="86" r:id="rId1"/>
  <headerFooter alignWithMargins="0">
    <oddFooter>&amp;C&amp;"標楷體,標準" 14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9"/>
  <sheetViews>
    <sheetView zoomScale="75" zoomScaleNormal="75" zoomScalePageLayoutView="0" workbookViewId="0" topLeftCell="A3">
      <pane xSplit="1" ySplit="4"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40" style="30" customWidth="1"/>
    <col min="2" max="2" width="15.09765625" style="30" bestFit="1" customWidth="1"/>
    <col min="3" max="3" width="15.296875" style="122" bestFit="1" customWidth="1"/>
    <col min="4" max="4" width="15.296875" style="30" bestFit="1" customWidth="1"/>
    <col min="5" max="5" width="9.19921875" style="30" customWidth="1"/>
    <col min="6" max="6" width="2.3984375" style="30" customWidth="1"/>
    <col min="7" max="7" width="17.09765625" style="30" customWidth="1"/>
    <col min="8" max="16384" width="8.8984375" style="30" customWidth="1"/>
  </cols>
  <sheetData>
    <row r="1" spans="1:7" ht="27.75">
      <c r="A1" s="495" t="s">
        <v>419</v>
      </c>
      <c r="B1" s="496"/>
      <c r="C1" s="496"/>
      <c r="D1" s="496"/>
      <c r="E1" s="496"/>
      <c r="F1" s="496"/>
      <c r="G1" s="496"/>
    </row>
    <row r="2" spans="1:7" ht="27.75">
      <c r="A2" s="496" t="s">
        <v>420</v>
      </c>
      <c r="B2" s="495"/>
      <c r="C2" s="495"/>
      <c r="D2" s="495"/>
      <c r="E2" s="495"/>
      <c r="F2" s="495"/>
      <c r="G2" s="495"/>
    </row>
    <row r="3" spans="1:7" ht="25.5">
      <c r="A3" s="497" t="s">
        <v>638</v>
      </c>
      <c r="B3" s="497"/>
      <c r="C3" s="497"/>
      <c r="D3" s="497"/>
      <c r="E3" s="497"/>
      <c r="F3" s="497"/>
      <c r="G3" s="497"/>
    </row>
    <row r="4" spans="1:7" ht="20.25" thickBot="1">
      <c r="A4" s="52"/>
      <c r="G4" s="32" t="s">
        <v>174</v>
      </c>
    </row>
    <row r="5" spans="1:7" ht="30.75" customHeight="1">
      <c r="A5" s="498" t="s">
        <v>25</v>
      </c>
      <c r="B5" s="500" t="s">
        <v>187</v>
      </c>
      <c r="C5" s="438" t="s">
        <v>114</v>
      </c>
      <c r="D5" s="483" t="s">
        <v>115</v>
      </c>
      <c r="E5" s="484"/>
      <c r="F5" s="485" t="s">
        <v>108</v>
      </c>
      <c r="G5" s="486"/>
    </row>
    <row r="6" spans="1:7" ht="62.25" customHeight="1">
      <c r="A6" s="499"/>
      <c r="B6" s="501"/>
      <c r="C6" s="437"/>
      <c r="D6" s="62" t="s">
        <v>116</v>
      </c>
      <c r="E6" s="62" t="s">
        <v>124</v>
      </c>
      <c r="F6" s="487"/>
      <c r="G6" s="488"/>
    </row>
    <row r="7" spans="1:7" ht="27" customHeight="1">
      <c r="A7" s="191" t="s">
        <v>302</v>
      </c>
      <c r="B7" s="33">
        <v>101854545000</v>
      </c>
      <c r="C7" s="99">
        <f>C8+C14+C26</f>
        <v>697286031488</v>
      </c>
      <c r="D7" s="71">
        <f>C7-B7</f>
        <v>595431486488</v>
      </c>
      <c r="E7" s="145">
        <f>D7/B7*100</f>
        <v>584.5900018384059</v>
      </c>
      <c r="F7" s="489" t="s">
        <v>405</v>
      </c>
      <c r="G7" s="492" t="s">
        <v>755</v>
      </c>
    </row>
    <row r="8" spans="1:7" ht="25.5" customHeight="1">
      <c r="A8" s="193" t="s">
        <v>490</v>
      </c>
      <c r="B8" s="34"/>
      <c r="C8" s="100">
        <f>SUM(C9:C13)</f>
        <v>6376106799</v>
      </c>
      <c r="D8" s="73"/>
      <c r="E8" s="151"/>
      <c r="F8" s="490"/>
      <c r="G8" s="493"/>
    </row>
    <row r="9" spans="1:7" ht="25.5" customHeight="1">
      <c r="A9" s="193" t="s">
        <v>489</v>
      </c>
      <c r="B9" s="34"/>
      <c r="C9" s="100">
        <v>2721897554</v>
      </c>
      <c r="D9" s="73"/>
      <c r="E9" s="74"/>
      <c r="F9" s="490"/>
      <c r="G9" s="493"/>
    </row>
    <row r="10" spans="1:7" ht="25.5" customHeight="1">
      <c r="A10" s="193" t="s">
        <v>382</v>
      </c>
      <c r="B10" s="34"/>
      <c r="C10" s="100">
        <v>3194035636</v>
      </c>
      <c r="D10" s="73"/>
      <c r="E10" s="74"/>
      <c r="F10" s="490"/>
      <c r="G10" s="493"/>
    </row>
    <row r="11" spans="1:7" ht="25.5" customHeight="1">
      <c r="A11" s="193" t="s">
        <v>383</v>
      </c>
      <c r="B11" s="34"/>
      <c r="C11" s="100">
        <v>322116363</v>
      </c>
      <c r="D11" s="73"/>
      <c r="E11" s="74"/>
      <c r="F11" s="490"/>
      <c r="G11" s="493"/>
    </row>
    <row r="12" spans="1:7" ht="27" customHeight="1">
      <c r="A12" s="193" t="s">
        <v>384</v>
      </c>
      <c r="B12" s="34"/>
      <c r="C12" s="100">
        <v>135399126</v>
      </c>
      <c r="D12" s="73"/>
      <c r="E12" s="74"/>
      <c r="F12" s="490"/>
      <c r="G12" s="493"/>
    </row>
    <row r="13" spans="1:7" ht="27" customHeight="1">
      <c r="A13" s="193" t="s">
        <v>385</v>
      </c>
      <c r="B13" s="34"/>
      <c r="C13" s="100">
        <v>2658120</v>
      </c>
      <c r="D13" s="73"/>
      <c r="E13" s="74"/>
      <c r="F13" s="490"/>
      <c r="G13" s="493"/>
    </row>
    <row r="14" spans="1:7" ht="27" customHeight="1">
      <c r="A14" s="193" t="s">
        <v>483</v>
      </c>
      <c r="B14" s="34"/>
      <c r="C14" s="100">
        <f>SUM(C15:C25)</f>
        <v>156717614845</v>
      </c>
      <c r="D14" s="73"/>
      <c r="E14" s="74"/>
      <c r="F14" s="296"/>
      <c r="G14" s="493"/>
    </row>
    <row r="15" spans="1:7" ht="27" customHeight="1">
      <c r="A15" s="193" t="s">
        <v>482</v>
      </c>
      <c r="B15" s="34"/>
      <c r="C15" s="100">
        <v>3877684230</v>
      </c>
      <c r="D15" s="73"/>
      <c r="E15" s="74"/>
      <c r="F15" s="494" t="s">
        <v>406</v>
      </c>
      <c r="G15" s="491" t="s">
        <v>756</v>
      </c>
    </row>
    <row r="16" spans="1:7" ht="27" customHeight="1">
      <c r="A16" s="193" t="s">
        <v>386</v>
      </c>
      <c r="B16" s="34"/>
      <c r="C16" s="100">
        <v>5574128681</v>
      </c>
      <c r="D16" s="73"/>
      <c r="E16" s="74"/>
      <c r="F16" s="494"/>
      <c r="G16" s="491"/>
    </row>
    <row r="17" spans="1:7" ht="27" customHeight="1">
      <c r="A17" s="193" t="s">
        <v>387</v>
      </c>
      <c r="B17" s="34"/>
      <c r="C17" s="100">
        <v>173570010</v>
      </c>
      <c r="D17" s="73"/>
      <c r="E17" s="74"/>
      <c r="F17" s="494"/>
      <c r="G17" s="491"/>
    </row>
    <row r="18" spans="1:7" ht="27" customHeight="1">
      <c r="A18" s="193" t="s">
        <v>388</v>
      </c>
      <c r="B18" s="34"/>
      <c r="C18" s="100">
        <v>1966067232</v>
      </c>
      <c r="D18" s="73"/>
      <c r="E18" s="74"/>
      <c r="F18" s="494"/>
      <c r="G18" s="491"/>
    </row>
    <row r="19" spans="1:7" ht="27" customHeight="1">
      <c r="A19" s="193" t="s">
        <v>389</v>
      </c>
      <c r="B19" s="34"/>
      <c r="C19" s="100">
        <v>31023700</v>
      </c>
      <c r="D19" s="73"/>
      <c r="E19" s="74"/>
      <c r="F19" s="494"/>
      <c r="G19" s="491"/>
    </row>
    <row r="20" spans="1:7" ht="27" customHeight="1">
      <c r="A20" s="193" t="s">
        <v>390</v>
      </c>
      <c r="B20" s="34"/>
      <c r="C20" s="100">
        <v>2004717217</v>
      </c>
      <c r="D20" s="73"/>
      <c r="E20" s="74"/>
      <c r="F20" s="494"/>
      <c r="G20" s="491"/>
    </row>
    <row r="21" spans="1:7" ht="27" customHeight="1">
      <c r="A21" s="193" t="s">
        <v>391</v>
      </c>
      <c r="B21" s="34"/>
      <c r="C21" s="100">
        <v>7164654</v>
      </c>
      <c r="D21" s="73"/>
      <c r="E21" s="74"/>
      <c r="F21" s="494"/>
      <c r="G21" s="491"/>
    </row>
    <row r="22" spans="1:7" ht="27" customHeight="1">
      <c r="A22" s="193" t="s">
        <v>392</v>
      </c>
      <c r="B22" s="34"/>
      <c r="C22" s="100">
        <v>6560500</v>
      </c>
      <c r="D22" s="73"/>
      <c r="E22" s="74"/>
      <c r="F22" s="494"/>
      <c r="G22" s="491"/>
    </row>
    <row r="23" spans="1:7" ht="27" customHeight="1">
      <c r="A23" s="193" t="s">
        <v>537</v>
      </c>
      <c r="B23" s="34"/>
      <c r="C23" s="100">
        <v>48692068422</v>
      </c>
      <c r="D23" s="73"/>
      <c r="E23" s="74"/>
      <c r="F23" s="494"/>
      <c r="G23" s="491"/>
    </row>
    <row r="24" spans="1:7" ht="27" customHeight="1">
      <c r="A24" s="193" t="s">
        <v>393</v>
      </c>
      <c r="B24" s="34"/>
      <c r="C24" s="100">
        <v>94384567943</v>
      </c>
      <c r="D24" s="73"/>
      <c r="E24" s="74"/>
      <c r="F24" s="296"/>
      <c r="G24" s="302"/>
    </row>
    <row r="25" spans="1:7" ht="27" customHeight="1">
      <c r="A25" s="193" t="s">
        <v>394</v>
      </c>
      <c r="B25" s="34"/>
      <c r="C25" s="100">
        <v>62256</v>
      </c>
      <c r="D25" s="73"/>
      <c r="E25" s="74"/>
      <c r="F25" s="296"/>
      <c r="G25" s="302"/>
    </row>
    <row r="26" spans="1:7" ht="27" customHeight="1">
      <c r="A26" s="193" t="s">
        <v>485</v>
      </c>
      <c r="B26" s="34"/>
      <c r="C26" s="100">
        <f>SUM(C27:C36)</f>
        <v>534192309844</v>
      </c>
      <c r="D26" s="73"/>
      <c r="E26" s="74"/>
      <c r="F26" s="296"/>
      <c r="G26" s="302"/>
    </row>
    <row r="27" spans="1:7" ht="27" customHeight="1">
      <c r="A27" s="193" t="s">
        <v>484</v>
      </c>
      <c r="B27" s="34"/>
      <c r="C27" s="100">
        <v>54494466297</v>
      </c>
      <c r="D27" s="73"/>
      <c r="E27" s="74"/>
      <c r="F27" s="296"/>
      <c r="G27" s="302"/>
    </row>
    <row r="28" spans="1:7" ht="27" customHeight="1">
      <c r="A28" s="193" t="s">
        <v>395</v>
      </c>
      <c r="B28" s="34"/>
      <c r="C28" s="100">
        <v>408291450</v>
      </c>
      <c r="D28" s="73"/>
      <c r="E28" s="74"/>
      <c r="F28" s="296"/>
      <c r="G28" s="302"/>
    </row>
    <row r="29" spans="1:7" ht="27" customHeight="1">
      <c r="A29" s="193" t="s">
        <v>396</v>
      </c>
      <c r="B29" s="34"/>
      <c r="C29" s="100">
        <v>30391876992</v>
      </c>
      <c r="D29" s="73"/>
      <c r="E29" s="74"/>
      <c r="F29" s="296"/>
      <c r="G29" s="302"/>
    </row>
    <row r="30" spans="1:7" ht="27" customHeight="1">
      <c r="A30" s="193" t="s">
        <v>397</v>
      </c>
      <c r="B30" s="34"/>
      <c r="C30" s="357">
        <v>374400</v>
      </c>
      <c r="D30" s="73"/>
      <c r="E30" s="74"/>
      <c r="F30" s="296"/>
      <c r="G30" s="302"/>
    </row>
    <row r="31" spans="1:7" ht="27" customHeight="1">
      <c r="A31" s="193" t="s">
        <v>398</v>
      </c>
      <c r="B31" s="34"/>
      <c r="C31" s="357">
        <v>126692451115</v>
      </c>
      <c r="D31" s="73"/>
      <c r="E31" s="74"/>
      <c r="F31" s="296"/>
      <c r="G31" s="302"/>
    </row>
    <row r="32" spans="1:7" ht="27" customHeight="1">
      <c r="A32" s="193" t="s">
        <v>399</v>
      </c>
      <c r="B32" s="34"/>
      <c r="C32" s="357">
        <v>315048887155</v>
      </c>
      <c r="D32" s="73"/>
      <c r="E32" s="74"/>
      <c r="F32" s="296"/>
      <c r="G32" s="300"/>
    </row>
    <row r="33" spans="1:7" ht="27" customHeight="1">
      <c r="A33" s="193" t="s">
        <v>400</v>
      </c>
      <c r="B33" s="34"/>
      <c r="C33" s="357">
        <v>5876081793</v>
      </c>
      <c r="D33" s="73"/>
      <c r="E33" s="74"/>
      <c r="F33" s="296"/>
      <c r="G33" s="298"/>
    </row>
    <row r="34" spans="1:7" ht="27" customHeight="1">
      <c r="A34" s="193" t="s">
        <v>401</v>
      </c>
      <c r="B34" s="34"/>
      <c r="C34" s="357">
        <v>1168127468</v>
      </c>
      <c r="D34" s="73"/>
      <c r="E34" s="74"/>
      <c r="F34" s="296"/>
      <c r="G34" s="298"/>
    </row>
    <row r="35" spans="1:7" ht="27" customHeight="1">
      <c r="A35" s="193" t="s">
        <v>402</v>
      </c>
      <c r="B35" s="34"/>
      <c r="C35" s="357">
        <v>8597258</v>
      </c>
      <c r="D35" s="73"/>
      <c r="E35" s="74"/>
      <c r="F35" s="296"/>
      <c r="G35" s="298"/>
    </row>
    <row r="36" spans="1:7" ht="27" customHeight="1">
      <c r="A36" s="193" t="s">
        <v>403</v>
      </c>
      <c r="B36" s="34"/>
      <c r="C36" s="357">
        <v>103155916</v>
      </c>
      <c r="D36" s="73"/>
      <c r="E36" s="74"/>
      <c r="F36" s="296"/>
      <c r="G36" s="298"/>
    </row>
    <row r="37" spans="1:7" ht="25.5" customHeight="1" thickBot="1">
      <c r="A37" s="214" t="s">
        <v>41</v>
      </c>
      <c r="B37" s="35">
        <f>B7</f>
        <v>101854545000</v>
      </c>
      <c r="C37" s="101">
        <f>C7</f>
        <v>697286031488</v>
      </c>
      <c r="D37" s="195">
        <f>D7</f>
        <v>595431486488</v>
      </c>
      <c r="E37" s="196">
        <f>E7</f>
        <v>584.5900018384059</v>
      </c>
      <c r="F37" s="297"/>
      <c r="G37" s="299"/>
    </row>
    <row r="38" spans="1:3" ht="21.75" customHeight="1">
      <c r="A38" s="30" t="s">
        <v>486</v>
      </c>
      <c r="C38" s="30"/>
    </row>
    <row r="39" spans="1:3" ht="21.75" customHeight="1">
      <c r="A39" s="54" t="s">
        <v>243</v>
      </c>
      <c r="C39" s="30"/>
    </row>
  </sheetData>
  <sheetProtection/>
  <mergeCells count="12">
    <mergeCell ref="A1:G1"/>
    <mergeCell ref="A2:G2"/>
    <mergeCell ref="A3:G3"/>
    <mergeCell ref="A5:A6"/>
    <mergeCell ref="B5:B6"/>
    <mergeCell ref="C5:C6"/>
    <mergeCell ref="D5:E5"/>
    <mergeCell ref="F5:G6"/>
    <mergeCell ref="F7:F13"/>
    <mergeCell ref="G15:G23"/>
    <mergeCell ref="G7:G14"/>
    <mergeCell ref="F15:F23"/>
  </mergeCells>
  <printOptions horizontalCentered="1"/>
  <pageMargins left="0.3937007874015748" right="0.3937007874015748" top="0.7874015748031497" bottom="0.7874015748031497" header="0.11811023622047245" footer="0.3937007874015748"/>
  <pageSetup firstPageNumber="15" useFirstPageNumber="1" fitToHeight="0" fitToWidth="1" horizontalDpi="600" verticalDpi="600" orientation="portrait" paperSize="9" scale="65" r:id="rId1"/>
  <headerFooter alignWithMargins="0">
    <oddFooter>&amp;C&amp;"標楷體,標準"&amp;14&amp;P</oddFooter>
  </headerFooter>
  <ignoredErrors>
    <ignoredError sqref="C14"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H37"/>
  <sheetViews>
    <sheetView zoomScale="75" zoomScaleNormal="75" zoomScalePageLayoutView="0" workbookViewId="0" topLeftCell="A3">
      <pane xSplit="1" ySplit="4" topLeftCell="B7" activePane="bottomRight" state="frozen"/>
      <selection pane="topLeft" activeCell="C13" sqref="C13"/>
      <selection pane="topRight" activeCell="C13" sqref="C13"/>
      <selection pane="bottomLeft" activeCell="C13" sqref="C13"/>
      <selection pane="bottomRight" activeCell="H40" sqref="H40"/>
    </sheetView>
  </sheetViews>
  <sheetFormatPr defaultColWidth="8.796875" defaultRowHeight="15"/>
  <cols>
    <col min="1" max="1" width="37.3984375" style="30" customWidth="1"/>
    <col min="2" max="2" width="13" style="30" customWidth="1"/>
    <col min="3" max="3" width="14.296875" style="122" bestFit="1" customWidth="1"/>
    <col min="4" max="4" width="13.3984375" style="30" customWidth="1"/>
    <col min="5" max="5" width="9.19921875" style="30" customWidth="1"/>
    <col min="6" max="6" width="2.59765625" style="30" customWidth="1"/>
    <col min="7" max="7" width="21.3984375" style="30" customWidth="1"/>
    <col min="8" max="16384" width="8.8984375" style="30" customWidth="1"/>
  </cols>
  <sheetData>
    <row r="1" spans="1:7" ht="27.75">
      <c r="A1" s="495" t="s">
        <v>419</v>
      </c>
      <c r="B1" s="496"/>
      <c r="C1" s="496"/>
      <c r="D1" s="496"/>
      <c r="E1" s="496"/>
      <c r="F1" s="496"/>
      <c r="G1" s="496"/>
    </row>
    <row r="2" spans="1:7" ht="27.75">
      <c r="A2" s="496" t="s">
        <v>421</v>
      </c>
      <c r="B2" s="495"/>
      <c r="C2" s="495"/>
      <c r="D2" s="495"/>
      <c r="E2" s="495"/>
      <c r="F2" s="495"/>
      <c r="G2" s="495"/>
    </row>
    <row r="3" spans="1:7" ht="25.5">
      <c r="A3" s="497" t="s">
        <v>638</v>
      </c>
      <c r="B3" s="497"/>
      <c r="C3" s="497"/>
      <c r="D3" s="497"/>
      <c r="E3" s="497"/>
      <c r="F3" s="497"/>
      <c r="G3" s="497"/>
    </row>
    <row r="4" spans="1:7" ht="20.25" thickBot="1">
      <c r="A4" s="52"/>
      <c r="G4" s="32" t="s">
        <v>175</v>
      </c>
    </row>
    <row r="5" spans="1:7" ht="30.75" customHeight="1">
      <c r="A5" s="498" t="s">
        <v>25</v>
      </c>
      <c r="B5" s="500" t="s">
        <v>187</v>
      </c>
      <c r="C5" s="438" t="s">
        <v>114</v>
      </c>
      <c r="D5" s="483" t="s">
        <v>121</v>
      </c>
      <c r="E5" s="484"/>
      <c r="F5" s="485" t="s">
        <v>108</v>
      </c>
      <c r="G5" s="486"/>
    </row>
    <row r="6" spans="1:7" ht="54.75" customHeight="1">
      <c r="A6" s="499"/>
      <c r="B6" s="501"/>
      <c r="C6" s="437"/>
      <c r="D6" s="62" t="s">
        <v>116</v>
      </c>
      <c r="E6" s="62" t="s">
        <v>117</v>
      </c>
      <c r="F6" s="487"/>
      <c r="G6" s="488"/>
    </row>
    <row r="7" spans="1:7" ht="30" customHeight="1">
      <c r="A7" s="191" t="s">
        <v>481</v>
      </c>
      <c r="B7" s="33"/>
      <c r="C7" s="99">
        <f>C8+C11</f>
        <v>31765832326</v>
      </c>
      <c r="D7" s="71">
        <f>C7-B7</f>
        <v>31765832326</v>
      </c>
      <c r="E7" s="145"/>
      <c r="F7" s="489" t="s">
        <v>201</v>
      </c>
      <c r="G7" s="502" t="s">
        <v>757</v>
      </c>
    </row>
    <row r="8" spans="1:7" ht="30" customHeight="1">
      <c r="A8" s="193" t="s">
        <v>363</v>
      </c>
      <c r="B8" s="34"/>
      <c r="C8" s="100">
        <f>C9+C10</f>
        <v>10078758117</v>
      </c>
      <c r="D8" s="73"/>
      <c r="E8" s="151"/>
      <c r="F8" s="506"/>
      <c r="G8" s="503"/>
    </row>
    <row r="9" spans="1:7" ht="30" customHeight="1">
      <c r="A9" s="192" t="s">
        <v>364</v>
      </c>
      <c r="B9" s="34"/>
      <c r="C9" s="357">
        <v>4021718340</v>
      </c>
      <c r="D9" s="73"/>
      <c r="E9" s="151"/>
      <c r="F9" s="506"/>
      <c r="G9" s="503"/>
    </row>
    <row r="10" spans="1:7" ht="30" customHeight="1">
      <c r="A10" s="192" t="s">
        <v>365</v>
      </c>
      <c r="B10" s="34"/>
      <c r="C10" s="357">
        <v>6057039777</v>
      </c>
      <c r="D10" s="73"/>
      <c r="E10" s="74"/>
      <c r="F10" s="490"/>
      <c r="G10" s="504"/>
    </row>
    <row r="11" spans="1:7" ht="30" customHeight="1">
      <c r="A11" s="193" t="s">
        <v>366</v>
      </c>
      <c r="B11" s="34"/>
      <c r="C11" s="100">
        <f>C12+C13</f>
        <v>21687074209</v>
      </c>
      <c r="D11" s="73"/>
      <c r="E11" s="74"/>
      <c r="F11" s="490"/>
      <c r="G11" s="504"/>
    </row>
    <row r="12" spans="1:7" ht="30" customHeight="1">
      <c r="A12" s="192" t="s">
        <v>367</v>
      </c>
      <c r="B12" s="34"/>
      <c r="C12" s="357">
        <v>4888284022</v>
      </c>
      <c r="D12" s="73"/>
      <c r="E12" s="74"/>
      <c r="F12" s="490"/>
      <c r="G12" s="504"/>
    </row>
    <row r="13" spans="1:7" ht="30" customHeight="1">
      <c r="A13" s="192" t="s">
        <v>368</v>
      </c>
      <c r="B13" s="34"/>
      <c r="C13" s="357">
        <v>16798790187</v>
      </c>
      <c r="D13" s="73"/>
      <c r="E13" s="74"/>
      <c r="F13" s="490"/>
      <c r="G13" s="504"/>
    </row>
    <row r="14" spans="1:7" ht="30" customHeight="1">
      <c r="A14" s="192"/>
      <c r="B14" s="34"/>
      <c r="C14" s="100"/>
      <c r="D14" s="73"/>
      <c r="E14" s="74"/>
      <c r="F14" s="490"/>
      <c r="G14" s="504"/>
    </row>
    <row r="15" spans="1:7" ht="30" customHeight="1">
      <c r="A15" s="192"/>
      <c r="B15" s="34"/>
      <c r="C15" s="100"/>
      <c r="D15" s="73"/>
      <c r="E15" s="74"/>
      <c r="F15" s="490"/>
      <c r="G15" s="504"/>
    </row>
    <row r="16" spans="1:7" ht="30" customHeight="1">
      <c r="A16" s="192"/>
      <c r="B16" s="34"/>
      <c r="C16" s="100"/>
      <c r="D16" s="73"/>
      <c r="E16" s="74"/>
      <c r="F16" s="490"/>
      <c r="G16" s="504"/>
    </row>
    <row r="17" spans="1:7" ht="30" customHeight="1">
      <c r="A17" s="192"/>
      <c r="B17" s="34"/>
      <c r="C17" s="100"/>
      <c r="D17" s="73"/>
      <c r="E17" s="74"/>
      <c r="F17" s="490"/>
      <c r="G17" s="504"/>
    </row>
    <row r="18" spans="1:8" ht="30" customHeight="1">
      <c r="A18" s="192"/>
      <c r="B18" s="34"/>
      <c r="C18" s="100"/>
      <c r="D18" s="73"/>
      <c r="E18" s="74"/>
      <c r="F18" s="490"/>
      <c r="G18" s="504"/>
      <c r="H18" s="44"/>
    </row>
    <row r="19" spans="1:8" ht="30" customHeight="1">
      <c r="A19" s="192"/>
      <c r="B19" s="34"/>
      <c r="C19" s="100"/>
      <c r="D19" s="73"/>
      <c r="E19" s="74"/>
      <c r="F19" s="490"/>
      <c r="G19" s="504"/>
      <c r="H19" s="44"/>
    </row>
    <row r="20" spans="1:7" ht="30" customHeight="1">
      <c r="A20" s="193"/>
      <c r="B20" s="34"/>
      <c r="C20" s="100"/>
      <c r="D20" s="73"/>
      <c r="E20" s="74"/>
      <c r="F20" s="490"/>
      <c r="G20" s="504"/>
    </row>
    <row r="21" spans="1:7" ht="30" customHeight="1">
      <c r="A21" s="193"/>
      <c r="B21" s="34"/>
      <c r="C21" s="100"/>
      <c r="D21" s="73"/>
      <c r="E21" s="74"/>
      <c r="F21" s="490"/>
      <c r="G21" s="504"/>
    </row>
    <row r="22" spans="1:7" ht="30" customHeight="1">
      <c r="A22" s="193"/>
      <c r="B22" s="34"/>
      <c r="C22" s="100"/>
      <c r="D22" s="73"/>
      <c r="E22" s="74"/>
      <c r="F22" s="490"/>
      <c r="G22" s="504"/>
    </row>
    <row r="23" spans="1:7" ht="30" customHeight="1">
      <c r="A23" s="193"/>
      <c r="B23" s="34"/>
      <c r="C23" s="100"/>
      <c r="D23" s="73"/>
      <c r="E23" s="74"/>
      <c r="F23" s="490"/>
      <c r="G23" s="504"/>
    </row>
    <row r="24" spans="1:7" ht="30" customHeight="1">
      <c r="A24" s="193"/>
      <c r="B24" s="34"/>
      <c r="C24" s="100"/>
      <c r="D24" s="73"/>
      <c r="E24" s="74"/>
      <c r="F24" s="490"/>
      <c r="G24" s="504"/>
    </row>
    <row r="25" spans="1:7" ht="30" customHeight="1">
      <c r="A25" s="193"/>
      <c r="B25" s="34"/>
      <c r="C25" s="100"/>
      <c r="D25" s="73"/>
      <c r="E25" s="74"/>
      <c r="F25" s="490"/>
      <c r="G25" s="504"/>
    </row>
    <row r="26" spans="1:7" ht="30" customHeight="1">
      <c r="A26" s="193"/>
      <c r="B26" s="34"/>
      <c r="C26" s="100"/>
      <c r="D26" s="73"/>
      <c r="E26" s="74"/>
      <c r="F26" s="490"/>
      <c r="G26" s="504"/>
    </row>
    <row r="27" spans="1:7" ht="30" customHeight="1">
      <c r="A27" s="193"/>
      <c r="B27" s="34"/>
      <c r="C27" s="100"/>
      <c r="D27" s="73"/>
      <c r="E27" s="74"/>
      <c r="F27" s="490"/>
      <c r="G27" s="504"/>
    </row>
    <row r="28" spans="1:7" ht="30" customHeight="1">
      <c r="A28" s="193"/>
      <c r="B28" s="34"/>
      <c r="C28" s="100"/>
      <c r="D28" s="73"/>
      <c r="E28" s="74"/>
      <c r="F28" s="490"/>
      <c r="G28" s="504"/>
    </row>
    <row r="29" spans="1:7" ht="30" customHeight="1">
      <c r="A29" s="193"/>
      <c r="B29" s="34"/>
      <c r="C29" s="100"/>
      <c r="D29" s="73"/>
      <c r="E29" s="74"/>
      <c r="F29" s="490"/>
      <c r="G29" s="504"/>
    </row>
    <row r="30" spans="1:7" ht="30" customHeight="1">
      <c r="A30" s="193"/>
      <c r="B30" s="34"/>
      <c r="C30" s="100"/>
      <c r="D30" s="264"/>
      <c r="E30" s="74"/>
      <c r="F30" s="490"/>
      <c r="G30" s="504"/>
    </row>
    <row r="31" spans="1:7" ht="30" customHeight="1">
      <c r="A31" s="193"/>
      <c r="B31" s="34"/>
      <c r="C31" s="100"/>
      <c r="D31" s="264"/>
      <c r="E31" s="74"/>
      <c r="F31" s="490"/>
      <c r="G31" s="504"/>
    </row>
    <row r="32" spans="1:7" ht="30" customHeight="1">
      <c r="A32" s="197"/>
      <c r="B32" s="198"/>
      <c r="C32" s="199"/>
      <c r="D32" s="58"/>
      <c r="E32" s="74"/>
      <c r="F32" s="490"/>
      <c r="G32" s="504"/>
    </row>
    <row r="33" spans="1:7" ht="30" customHeight="1">
      <c r="A33" s="194"/>
      <c r="B33" s="198"/>
      <c r="C33" s="199"/>
      <c r="D33" s="58"/>
      <c r="E33" s="74"/>
      <c r="F33" s="490"/>
      <c r="G33" s="504"/>
    </row>
    <row r="34" spans="1:7" ht="30" customHeight="1">
      <c r="A34" s="194"/>
      <c r="B34" s="34"/>
      <c r="C34" s="100"/>
      <c r="D34" s="73"/>
      <c r="E34" s="74"/>
      <c r="F34" s="490"/>
      <c r="G34" s="504"/>
    </row>
    <row r="35" spans="1:7" ht="30" customHeight="1" thickBot="1">
      <c r="A35" s="214" t="s">
        <v>122</v>
      </c>
      <c r="B35" s="35"/>
      <c r="C35" s="101">
        <f>C7</f>
        <v>31765832326</v>
      </c>
      <c r="D35" s="195">
        <f>D7</f>
        <v>31765832326</v>
      </c>
      <c r="E35" s="196"/>
      <c r="F35" s="507"/>
      <c r="G35" s="505"/>
    </row>
    <row r="36" ht="23.25" customHeight="1">
      <c r="A36" s="275"/>
    </row>
    <row r="37" ht="16.5">
      <c r="A37" s="53"/>
    </row>
  </sheetData>
  <sheetProtection/>
  <mergeCells count="10">
    <mergeCell ref="A1:G1"/>
    <mergeCell ref="A2:G2"/>
    <mergeCell ref="A3:G3"/>
    <mergeCell ref="F5:G6"/>
    <mergeCell ref="G7:G35"/>
    <mergeCell ref="F7:F35"/>
    <mergeCell ref="A5:A6"/>
    <mergeCell ref="B5:B6"/>
    <mergeCell ref="D5:E5"/>
    <mergeCell ref="C5:C6"/>
  </mergeCells>
  <printOptions/>
  <pageMargins left="0.3937007874015748" right="0.3937007874015748" top="0.7874015748031497" bottom="0.7874015748031497" header="0.11811023622047245" footer="0.3937007874015748"/>
  <pageSetup fitToHeight="1" fitToWidth="1" horizontalDpi="600" verticalDpi="600" orientation="portrait" paperSize="9" scale="64" r:id="rId1"/>
  <headerFooter alignWithMargins="0">
    <oddFooter>&amp;C&amp;"標楷體,標準"&amp;14 16</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2"/>
  <sheetViews>
    <sheetView zoomScale="75" zoomScaleNormal="75" zoomScalePageLayoutView="0" workbookViewId="0" topLeftCell="A1">
      <pane xSplit="1" ySplit="6" topLeftCell="B7"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ols>
    <col min="1" max="1" width="37.3984375" style="30" customWidth="1"/>
    <col min="2" max="2" width="12.796875" style="30" customWidth="1"/>
    <col min="3" max="3" width="12.69921875" style="30" customWidth="1"/>
    <col min="4" max="4" width="12.19921875" style="30" customWidth="1"/>
    <col min="5" max="5" width="10.09765625" style="30" customWidth="1"/>
    <col min="6" max="6" width="16.69921875" style="30" customWidth="1"/>
    <col min="7" max="16384" width="8.8984375" style="30" customWidth="1"/>
  </cols>
  <sheetData>
    <row r="1" spans="1:6" ht="27.75">
      <c r="A1" s="495" t="s">
        <v>419</v>
      </c>
      <c r="B1" s="510"/>
      <c r="C1" s="510"/>
      <c r="D1" s="510"/>
      <c r="E1" s="510"/>
      <c r="F1" s="510"/>
    </row>
    <row r="2" spans="1:6" ht="27.75">
      <c r="A2" s="496" t="s">
        <v>422</v>
      </c>
      <c r="B2" s="495"/>
      <c r="C2" s="495"/>
      <c r="D2" s="495"/>
      <c r="E2" s="495"/>
      <c r="F2" s="495"/>
    </row>
    <row r="3" spans="1:6" ht="25.5">
      <c r="A3" s="497" t="s">
        <v>638</v>
      </c>
      <c r="B3" s="497"/>
      <c r="C3" s="497"/>
      <c r="D3" s="497"/>
      <c r="E3" s="497"/>
      <c r="F3" s="497"/>
    </row>
    <row r="4" spans="1:6" ht="20.25" thickBot="1">
      <c r="A4" s="52"/>
      <c r="F4" s="32" t="s">
        <v>175</v>
      </c>
    </row>
    <row r="5" spans="1:6" ht="30.75" customHeight="1">
      <c r="A5" s="498" t="s">
        <v>25</v>
      </c>
      <c r="B5" s="500" t="s">
        <v>187</v>
      </c>
      <c r="C5" s="500" t="s">
        <v>114</v>
      </c>
      <c r="D5" s="483" t="s">
        <v>121</v>
      </c>
      <c r="E5" s="484"/>
      <c r="F5" s="511" t="s">
        <v>108</v>
      </c>
    </row>
    <row r="6" spans="1:6" ht="54.75" customHeight="1">
      <c r="A6" s="499"/>
      <c r="B6" s="501"/>
      <c r="C6" s="501"/>
      <c r="D6" s="62" t="s">
        <v>116</v>
      </c>
      <c r="E6" s="62" t="s">
        <v>117</v>
      </c>
      <c r="F6" s="512"/>
    </row>
    <row r="7" spans="1:6" ht="30" customHeight="1">
      <c r="A7" s="191" t="s">
        <v>179</v>
      </c>
      <c r="B7" s="33"/>
      <c r="C7" s="33">
        <f>SUM(C8:C10)</f>
        <v>129057009</v>
      </c>
      <c r="D7" s="71">
        <f>C7-B7</f>
        <v>129057009</v>
      </c>
      <c r="E7" s="72"/>
      <c r="F7" s="508" t="s">
        <v>202</v>
      </c>
    </row>
    <row r="8" spans="1:6" ht="30" customHeight="1">
      <c r="A8" s="340" t="s">
        <v>633</v>
      </c>
      <c r="B8" s="34"/>
      <c r="C8" s="358">
        <v>129057009</v>
      </c>
      <c r="D8" s="73"/>
      <c r="E8" s="74"/>
      <c r="F8" s="509"/>
    </row>
    <row r="9" spans="1:6" ht="30" customHeight="1">
      <c r="A9" s="193"/>
      <c r="B9" s="34"/>
      <c r="C9" s="34"/>
      <c r="D9" s="73"/>
      <c r="E9" s="74"/>
      <c r="F9" s="509"/>
    </row>
    <row r="10" spans="1:7" ht="30" customHeight="1">
      <c r="A10" s="193"/>
      <c r="B10" s="34"/>
      <c r="C10" s="34"/>
      <c r="D10" s="73"/>
      <c r="E10" s="74"/>
      <c r="F10" s="216"/>
      <c r="G10" s="44"/>
    </row>
    <row r="11" spans="1:6" ht="30" customHeight="1">
      <c r="A11" s="193"/>
      <c r="B11" s="34"/>
      <c r="C11" s="34"/>
      <c r="D11" s="73"/>
      <c r="E11" s="74"/>
      <c r="F11" s="216"/>
    </row>
    <row r="12" spans="1:6" ht="30" customHeight="1">
      <c r="A12" s="193"/>
      <c r="B12" s="34"/>
      <c r="C12" s="34"/>
      <c r="D12" s="73"/>
      <c r="E12" s="74"/>
      <c r="F12" s="216"/>
    </row>
    <row r="13" spans="1:6" ht="30" customHeight="1">
      <c r="A13" s="193"/>
      <c r="B13" s="34"/>
      <c r="C13" s="34"/>
      <c r="D13" s="73"/>
      <c r="E13" s="74"/>
      <c r="F13" s="216"/>
    </row>
    <row r="14" spans="1:6" ht="30" customHeight="1">
      <c r="A14" s="193"/>
      <c r="B14" s="34"/>
      <c r="C14" s="34"/>
      <c r="D14" s="73"/>
      <c r="E14" s="74"/>
      <c r="F14" s="216"/>
    </row>
    <row r="15" spans="1:6" ht="30" customHeight="1">
      <c r="A15" s="193"/>
      <c r="B15" s="34"/>
      <c r="C15" s="34"/>
      <c r="D15" s="73"/>
      <c r="E15" s="74"/>
      <c r="F15" s="216"/>
    </row>
    <row r="16" spans="1:6" ht="30" customHeight="1">
      <c r="A16" s="193"/>
      <c r="B16" s="34"/>
      <c r="C16" s="34"/>
      <c r="D16" s="73"/>
      <c r="E16" s="74"/>
      <c r="F16" s="216"/>
    </row>
    <row r="17" spans="1:6" ht="30" customHeight="1">
      <c r="A17" s="193"/>
      <c r="B17" s="34"/>
      <c r="C17" s="34"/>
      <c r="D17" s="73"/>
      <c r="E17" s="74"/>
      <c r="F17" s="216"/>
    </row>
    <row r="18" spans="1:6" ht="30" customHeight="1">
      <c r="A18" s="193"/>
      <c r="B18" s="34"/>
      <c r="C18" s="34"/>
      <c r="D18" s="73"/>
      <c r="E18" s="74"/>
      <c r="F18" s="216"/>
    </row>
    <row r="19" spans="1:6" ht="30" customHeight="1">
      <c r="A19" s="193"/>
      <c r="B19" s="34"/>
      <c r="C19" s="34"/>
      <c r="D19" s="73"/>
      <c r="E19" s="74"/>
      <c r="F19" s="216"/>
    </row>
    <row r="20" spans="1:6" ht="30" customHeight="1">
      <c r="A20" s="193"/>
      <c r="B20" s="34"/>
      <c r="C20" s="34"/>
      <c r="D20" s="73"/>
      <c r="E20" s="74"/>
      <c r="F20" s="216"/>
    </row>
    <row r="21" spans="1:6" ht="30" customHeight="1">
      <c r="A21" s="193"/>
      <c r="B21" s="34"/>
      <c r="C21" s="34"/>
      <c r="D21" s="73"/>
      <c r="E21" s="74"/>
      <c r="F21" s="216"/>
    </row>
    <row r="22" spans="1:6" ht="30" customHeight="1">
      <c r="A22" s="193"/>
      <c r="B22" s="34"/>
      <c r="C22" s="34"/>
      <c r="D22" s="73"/>
      <c r="E22" s="74"/>
      <c r="F22" s="216"/>
    </row>
    <row r="23" spans="1:6" ht="30" customHeight="1">
      <c r="A23" s="193"/>
      <c r="B23" s="34"/>
      <c r="C23" s="34"/>
      <c r="D23" s="73"/>
      <c r="E23" s="74"/>
      <c r="F23" s="216"/>
    </row>
    <row r="24" spans="1:6" ht="30" customHeight="1">
      <c r="A24" s="193"/>
      <c r="B24" s="34"/>
      <c r="C24" s="34"/>
      <c r="D24" s="73"/>
      <c r="E24" s="74"/>
      <c r="F24" s="216"/>
    </row>
    <row r="25" spans="1:6" ht="30" customHeight="1">
      <c r="A25" s="193"/>
      <c r="B25" s="34"/>
      <c r="C25" s="34"/>
      <c r="D25" s="73"/>
      <c r="E25" s="74"/>
      <c r="F25" s="216"/>
    </row>
    <row r="26" spans="1:6" ht="30" customHeight="1">
      <c r="A26" s="193"/>
      <c r="B26" s="34"/>
      <c r="C26" s="34"/>
      <c r="D26" s="73"/>
      <c r="E26" s="74"/>
      <c r="F26" s="216"/>
    </row>
    <row r="27" spans="1:6" ht="30" customHeight="1">
      <c r="A27" s="193"/>
      <c r="B27" s="34"/>
      <c r="C27" s="34"/>
      <c r="D27" s="73"/>
      <c r="E27" s="74"/>
      <c r="F27" s="216"/>
    </row>
    <row r="28" spans="1:6" ht="30" customHeight="1">
      <c r="A28" s="193"/>
      <c r="B28" s="34"/>
      <c r="C28" s="34"/>
      <c r="D28" s="73"/>
      <c r="E28" s="74"/>
      <c r="F28" s="216"/>
    </row>
    <row r="29" spans="1:6" ht="30" customHeight="1">
      <c r="A29" s="193"/>
      <c r="B29" s="34"/>
      <c r="C29" s="34"/>
      <c r="D29" s="73"/>
      <c r="E29" s="74"/>
      <c r="F29" s="216"/>
    </row>
    <row r="30" spans="1:6" ht="30" customHeight="1" thickBot="1">
      <c r="A30" s="214" t="s">
        <v>41</v>
      </c>
      <c r="B30" s="35"/>
      <c r="C30" s="35">
        <f>C7</f>
        <v>129057009</v>
      </c>
      <c r="D30" s="35">
        <f>D7</f>
        <v>129057009</v>
      </c>
      <c r="E30" s="200"/>
      <c r="F30" s="217"/>
    </row>
    <row r="31" ht="23.25" customHeight="1"/>
    <row r="32" ht="16.5">
      <c r="A32" s="53"/>
    </row>
  </sheetData>
  <sheetProtection/>
  <mergeCells count="9">
    <mergeCell ref="F7:F9"/>
    <mergeCell ref="A1:F1"/>
    <mergeCell ref="A2:F2"/>
    <mergeCell ref="A3:F3"/>
    <mergeCell ref="A5:A6"/>
    <mergeCell ref="F5:F6"/>
    <mergeCell ref="B5:B6"/>
    <mergeCell ref="D5:E5"/>
    <mergeCell ref="C5:C6"/>
  </mergeCells>
  <printOptions/>
  <pageMargins left="0.3937007874015748" right="0.3937007874015748" top="0.7874015748031497" bottom="0.7874015748031497" header="0.11811023622047245" footer="0.3937007874015748"/>
  <pageSetup fitToHeight="1" fitToWidth="1" horizontalDpi="600" verticalDpi="600" orientation="portrait" paperSize="9" scale="73" r:id="rId1"/>
  <headerFooter alignWithMargins="0">
    <oddFooter>&amp;C&amp;"標楷體,標準"&amp;14 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勞基科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中信局</dc:creator>
  <cp:keywords/>
  <dc:description/>
  <cp:lastModifiedBy>陳麗蓉</cp:lastModifiedBy>
  <cp:lastPrinted>2021-06-01T06:05:47Z</cp:lastPrinted>
  <dcterms:created xsi:type="dcterms:W3CDTF">1999-04-13T02:35:55Z</dcterms:created>
  <dcterms:modified xsi:type="dcterms:W3CDTF">2021-06-01T06:08:44Z</dcterms:modified>
  <cp:category/>
  <cp:version/>
  <cp:contentType/>
  <cp:contentStatus/>
</cp:coreProperties>
</file>