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jung\Desktop\公開資訊檔-新舊制預算月報及決算\2.決算\110年度新制決算0208\"/>
    </mc:Choice>
  </mc:AlternateContent>
  <bookViews>
    <workbookView xWindow="-12" yWindow="-12" windowWidth="11616" windowHeight="8568"/>
  </bookViews>
  <sheets>
    <sheet name="收支表" sheetId="3" r:id="rId1"/>
    <sheet name="撥補表" sheetId="70" r:id="rId2"/>
    <sheet name="現金流量" sheetId="104" r:id="rId3"/>
    <sheet name="資產" sheetId="9" r:id="rId4"/>
    <sheet name="負債" sheetId="11" r:id="rId5"/>
    <sheet name="收繳給付" sheetId="4" r:id="rId6"/>
    <sheet name="投資業務收入明細表" sheetId="107" r:id="rId7"/>
    <sheet name="兌換賸餘明細表" sheetId="108" r:id="rId8"/>
    <sheet name="手續費收入明細表" sheetId="109" r:id="rId9"/>
    <sheet name="存款利息收入明細表" sheetId="110" r:id="rId10"/>
    <sheet name="其他利息收入明細表" sheetId="111" r:id="rId11"/>
    <sheet name="雜項業務收入" sheetId="112" r:id="rId12"/>
    <sheet name="滯納金收入" sheetId="113" r:id="rId13"/>
    <sheet name="雜項收入" sheetId="114" r:id="rId14"/>
    <sheet name="支出明細表" sheetId="115" r:id="rId15"/>
    <sheet name="銀行存款" sheetId="116" r:id="rId16"/>
    <sheet name="公允價值-流動" sheetId="117" r:id="rId17"/>
    <sheet name="公允價值評價-流動" sheetId="118" r:id="rId18"/>
    <sheet name="持有至到期-流動" sheetId="119" r:id="rId19"/>
    <sheet name="委託經營" sheetId="120" r:id="rId20"/>
    <sheet name="委託經營評價" sheetId="121" r:id="rId21"/>
    <sheet name="其他金融資產-流" sheetId="122" r:id="rId22"/>
    <sheet name="應收退休金" sheetId="123" r:id="rId23"/>
    <sheet name="應收收益" sheetId="124" r:id="rId24"/>
    <sheet name="應收利息" sheetId="125" r:id="rId25"/>
    <sheet name="其他應收款" sheetId="126" r:id="rId26"/>
    <sheet name="其他預付款" sheetId="127" r:id="rId27"/>
    <sheet name="公允價值-非流動" sheetId="128" r:id="rId28"/>
    <sheet name="公允價值評價-非流動" sheetId="129" r:id="rId29"/>
    <sheet name="持有至到期日非流動" sheetId="130" r:id="rId30"/>
    <sheet name="其他金融資產-非流動" sheetId="131" r:id="rId31"/>
    <sheet name="定期存款附表" sheetId="132" r:id="rId32"/>
    <sheet name="電腦軟體" sheetId="133" r:id="rId33"/>
    <sheet name="催收款項" sheetId="134" r:id="rId34"/>
    <sheet name="備抵呆帳-催收款項" sheetId="135" r:id="rId35"/>
    <sheet name="應付費用" sheetId="137" r:id="rId36"/>
    <sheet name="其他應付款" sheetId="138" r:id="rId37"/>
    <sheet name="預收退休金" sheetId="139" r:id="rId38"/>
    <sheet name="其他預收款" sheetId="140" r:id="rId39"/>
    <sheet name="勞工退休基金-本金" sheetId="141" r:id="rId40"/>
    <sheet name="勞工退休基金-收益" sheetId="142" r:id="rId41"/>
    <sheet name="運用表" sheetId="55" r:id="rId42"/>
    <sheet name="委-收支" sheetId="75" r:id="rId43"/>
    <sheet name="委-經理費" sheetId="79" r:id="rId44"/>
    <sheet name="資產-委" sheetId="101" r:id="rId45"/>
    <sheet name="負債-委" sheetId="102" r:id="rId46"/>
    <sheet name="遠匯" sheetId="56" r:id="rId47"/>
    <sheet name="期貨" sheetId="54" r:id="rId48"/>
    <sheet name="交換" sheetId="80" r:id="rId49"/>
    <sheet name="選擇權" sheetId="89" r:id="rId50"/>
  </sheets>
  <externalReferences>
    <externalReference r:id="rId51"/>
    <externalReference r:id="rId52"/>
    <externalReference r:id="rId53"/>
  </externalReferences>
  <definedNames>
    <definedName name="__123Graph_E" localSheetId="48" hidden="1">[1]LBS4!#REF!</definedName>
    <definedName name="__123Graph_E" localSheetId="6" hidden="1">[2]LBS4!#REF!</definedName>
    <definedName name="__123Graph_E" localSheetId="10" hidden="1">[2]LBS4!#REF!</definedName>
    <definedName name="__123Graph_E" localSheetId="30" hidden="1">[2]LBS4!#REF!</definedName>
    <definedName name="__123Graph_E" localSheetId="21" hidden="1">[2]LBS4!#REF!</definedName>
    <definedName name="__123Graph_E" localSheetId="38" hidden="1">[2]LBS4!#REF!</definedName>
    <definedName name="__123Graph_E" localSheetId="43" hidden="1">[1]LBS4!#REF!</definedName>
    <definedName name="__123Graph_E" localSheetId="31" hidden="1">[1]LBS4!#REF!</definedName>
    <definedName name="__123Graph_E" localSheetId="45" hidden="1">[2]LBS4!#REF!</definedName>
    <definedName name="__123Graph_E" localSheetId="2" hidden="1">[2]LBS4!#REF!</definedName>
    <definedName name="__123Graph_E" localSheetId="47" hidden="1">[2]LBS4!#REF!</definedName>
    <definedName name="__123Graph_E" localSheetId="44" hidden="1">[2]LBS4!#REF!</definedName>
    <definedName name="__123Graph_E" localSheetId="46" hidden="1">[2]LBS4!#REF!</definedName>
    <definedName name="__123Graph_E" hidden="1">[2]LBS4!#REF!</definedName>
    <definedName name="_Regression_Int" localSheetId="0" hidden="1">1</definedName>
    <definedName name="_Regression_Int" localSheetId="5" hidden="1">1</definedName>
    <definedName name="_Regression_Int" localSheetId="4" hidden="1">1</definedName>
    <definedName name="_Regression_Int" localSheetId="45" hidden="1">1</definedName>
    <definedName name="_Regression_Int" localSheetId="3" hidden="1">1</definedName>
    <definedName name="_Regression_Int" localSheetId="44" hidden="1">1</definedName>
    <definedName name="_Regression_Int" localSheetId="41" hidden="1">1</definedName>
    <definedName name="_Regression_Int" localSheetId="1" hidden="1">1</definedName>
    <definedName name="_xlnm.Print_Area" localSheetId="27">'公允價值-非流動'!$A$1:$C$37</definedName>
    <definedName name="_xlnm.Print_Area" localSheetId="16">'公允價值-流動'!$A$1:$C$40</definedName>
    <definedName name="_xlnm.Print_Area" localSheetId="28">'公允價值評價-非流動'!$A$1:$C$36</definedName>
    <definedName name="_xlnm.Print_Area" localSheetId="17">'公允價值評價-流動'!$A$1:$C$42</definedName>
    <definedName name="_xlnm.Print_Area" localSheetId="8">手續費收入明細表!$A$1:$F$31</definedName>
    <definedName name="_xlnm.Print_Area" localSheetId="14">支出明細表!$A$1:$F$50</definedName>
    <definedName name="_xlnm.Print_Area" localSheetId="48">交換!$A$1:$C$32</definedName>
    <definedName name="_xlnm.Print_Area" localSheetId="9">存款利息收入明細表!$A$1:$F$35</definedName>
    <definedName name="_xlnm.Print_Area" localSheetId="0">收支表!$A$1:$I$25</definedName>
    <definedName name="_xlnm.Print_Area" localSheetId="5">收繳給付!$A$1:$E$19</definedName>
    <definedName name="_xlnm.Print_Area" localSheetId="7">兌換賸餘明細表!$A$1:$G$36</definedName>
    <definedName name="_xlnm.Print_Area" localSheetId="10">其他利息收入明細表!$A$1:$F$30</definedName>
    <definedName name="_xlnm.Print_Area" localSheetId="30">'其他金融資產-非流動'!$A$1:$C$34</definedName>
    <definedName name="_xlnm.Print_Area" localSheetId="21">'其他金融資產-流'!$A$1:$C$43</definedName>
    <definedName name="_xlnm.Print_Area" localSheetId="38">其他預收款!$A$1:$C$34</definedName>
    <definedName name="_xlnm.Print_Area" localSheetId="36">其他應付款!$A$1:$C$34</definedName>
    <definedName name="_xlnm.Print_Area" localSheetId="25">其他應收款!$A$1:$C$32</definedName>
    <definedName name="_xlnm.Print_Area" localSheetId="42">'委-收支'!$A$1:$C$56</definedName>
    <definedName name="_xlnm.Print_Area" localSheetId="19">委託經營!$A$1:$C$48</definedName>
    <definedName name="_xlnm.Print_Area" localSheetId="20">委託經營評價!$A$1:$C$42</definedName>
    <definedName name="_xlnm.Print_Area" localSheetId="43">'委-經理費'!$A$1:$B$62</definedName>
    <definedName name="_xlnm.Print_Area" localSheetId="31">定期存款附表!$A$2:$H$37</definedName>
    <definedName name="_xlnm.Print_Area" localSheetId="29">持有至到期日非流動!$A$1:$C$32</definedName>
    <definedName name="_xlnm.Print_Area" localSheetId="18">'持有至到期-流動'!$A$1:$C$33</definedName>
    <definedName name="_xlnm.Print_Area" localSheetId="4">負債!$A$1:$G$28</definedName>
    <definedName name="_xlnm.Print_Area" localSheetId="2">現金流量!$A$1:$F$44</definedName>
    <definedName name="_xlnm.Print_Area" localSheetId="34">'備抵呆帳-催收款項'!$A$1:$C$33</definedName>
    <definedName name="_xlnm.Print_Area" localSheetId="39">'勞工退休基金-本金'!$A$1:$C$32</definedName>
    <definedName name="_xlnm.Print_Area" localSheetId="40">'勞工退休基金-收益'!$A$1:$C$32</definedName>
    <definedName name="_xlnm.Print_Area" localSheetId="47">期貨!$A$1:$C$31</definedName>
    <definedName name="_xlnm.Print_Area" localSheetId="33">催收款項!$A$1:$C$33</definedName>
    <definedName name="_xlnm.Print_Area" localSheetId="3">資產!$A$1:$G$45</definedName>
    <definedName name="_xlnm.Print_Area" localSheetId="41">運用表!$A$1:$E$17</definedName>
    <definedName name="_xlnm.Print_Area" localSheetId="37">預收退休金!$A$1:$C$34</definedName>
    <definedName name="_xlnm.Print_Area" localSheetId="12">滯納金收入!$A$1:$F$35</definedName>
    <definedName name="_xlnm.Print_Area" localSheetId="46">遠匯!$A$1:$F$32</definedName>
    <definedName name="_xlnm.Print_Area" localSheetId="15">銀行存款!$A$1:$C$35</definedName>
    <definedName name="_xlnm.Print_Area" localSheetId="1">撥補表!$A$1:$I$34</definedName>
    <definedName name="_xlnm.Print_Area" localSheetId="49">選擇權!$A$1:$C$32</definedName>
    <definedName name="_xlnm.Print_Area" localSheetId="35">應付費用!$A$1:$C$32</definedName>
    <definedName name="_xlnm.Print_Area" localSheetId="23">應收收益!$A$1:$C$32</definedName>
    <definedName name="_xlnm.Print_Area" localSheetId="24">應收利息!$A$1:$C$34</definedName>
    <definedName name="_xlnm.Print_Area" localSheetId="22">應收退休金!$A$1:$C$34</definedName>
    <definedName name="Print_Area_MI" localSheetId="0">收支表!$A$1:$I$32</definedName>
    <definedName name="Print_Area_MI" localSheetId="5">收繳給付!$A$1:$E$28</definedName>
    <definedName name="Print_Area_MI" localSheetId="4">負債!$A$1:$G$8</definedName>
    <definedName name="Print_Area_MI" localSheetId="45">'負債-委'!$A$1:$G$8</definedName>
    <definedName name="Print_Area_MI" localSheetId="3">資產!$A$1:$G$43</definedName>
    <definedName name="Print_Area_MI" localSheetId="44">'資產-委'!$A$1:$G$34</definedName>
    <definedName name="Print_Area_MI" localSheetId="41">運用表!$A$1:$E$17</definedName>
    <definedName name="Print_Area_MI" localSheetId="1">撥補表!$A$1:$H$42</definedName>
    <definedName name="_xlnm.Print_Titles" localSheetId="6">投資業務收入明細表!$1:$6</definedName>
    <definedName name="T3_" localSheetId="38">#REF!</definedName>
    <definedName name="T3_" localSheetId="45">#REF!</definedName>
    <definedName name="T3_" localSheetId="2">#REF!</definedName>
    <definedName name="T3_" localSheetId="44">#REF!</definedName>
    <definedName name="T3_">#REF!</definedName>
    <definedName name="T5_" localSheetId="4">負債!#REF!</definedName>
    <definedName name="T5_" localSheetId="45">'負債-委'!#REF!</definedName>
    <definedName name="T5_" localSheetId="3">資產!$A$14</definedName>
    <definedName name="T5_" localSheetId="44">'資產-委'!$A$20</definedName>
    <definedName name="T5_">#N/A</definedName>
    <definedName name="TI" localSheetId="38">#REF!</definedName>
    <definedName name="TI" localSheetId="45">#REF!</definedName>
    <definedName name="TI" localSheetId="2">#REF!</definedName>
    <definedName name="TI" localSheetId="44">#REF!</definedName>
    <definedName name="TI">#REF!</definedName>
    <definedName name="TT">#N/A</definedName>
  </definedNames>
  <calcPr calcId="162913" calcOnSave="0"/>
</workbook>
</file>

<file path=xl/calcChain.xml><?xml version="1.0" encoding="utf-8"?>
<calcChain xmlns="http://schemas.openxmlformats.org/spreadsheetml/2006/main">
  <c r="D46" i="115" l="1"/>
  <c r="I19" i="3" l="1"/>
  <c r="C62" i="79" l="1"/>
  <c r="B19" i="79" l="1"/>
  <c r="B6" i="79" l="1"/>
  <c r="B32" i="142" l="1"/>
  <c r="B32" i="141"/>
  <c r="B6" i="140"/>
  <c r="B34" i="140" s="1"/>
  <c r="B34" i="139"/>
  <c r="B14" i="138"/>
  <c r="B12" i="138"/>
  <c r="B10" i="138"/>
  <c r="B8" i="138"/>
  <c r="B6" i="138"/>
  <c r="B34" i="138" s="1"/>
  <c r="B32" i="137"/>
  <c r="B6" i="137"/>
  <c r="B33" i="135"/>
  <c r="B6" i="135"/>
  <c r="B33" i="134"/>
  <c r="B6" i="134"/>
  <c r="B35" i="133"/>
  <c r="J37" i="132"/>
  <c r="F37" i="132"/>
  <c r="E37" i="132"/>
  <c r="D37" i="132"/>
  <c r="C37" i="132"/>
  <c r="B37" i="132"/>
  <c r="G37" i="132" s="1"/>
  <c r="G36" i="132"/>
  <c r="G35" i="132"/>
  <c r="G34" i="132"/>
  <c r="G33" i="132"/>
  <c r="G32" i="132"/>
  <c r="G30" i="132"/>
  <c r="G29" i="132"/>
  <c r="G28" i="132"/>
  <c r="G27" i="132"/>
  <c r="G26" i="132"/>
  <c r="G25" i="132"/>
  <c r="G24" i="132"/>
  <c r="G23" i="132"/>
  <c r="G22" i="132"/>
  <c r="G21" i="132"/>
  <c r="G20" i="132"/>
  <c r="G19" i="132"/>
  <c r="G18" i="132"/>
  <c r="G17" i="132"/>
  <c r="G16" i="132"/>
  <c r="G15" i="132"/>
  <c r="G14" i="132"/>
  <c r="G13" i="132"/>
  <c r="G12" i="132"/>
  <c r="G11" i="132"/>
  <c r="G10" i="132"/>
  <c r="G9" i="132"/>
  <c r="G8" i="132"/>
  <c r="B6" i="131"/>
  <c r="B34" i="131" s="1"/>
  <c r="B6" i="130"/>
  <c r="B32" i="130" s="1"/>
  <c r="B10" i="129"/>
  <c r="B8" i="129"/>
  <c r="B6" i="129"/>
  <c r="B36" i="129" s="1"/>
  <c r="B10" i="128"/>
  <c r="B8" i="128"/>
  <c r="B37" i="128" s="1"/>
  <c r="B6" i="128"/>
  <c r="B6" i="127"/>
  <c r="B33" i="127" s="1"/>
  <c r="B9" i="126"/>
  <c r="B6" i="126"/>
  <c r="B14" i="125"/>
  <c r="B9" i="125"/>
  <c r="B6" i="125"/>
  <c r="B34" i="125" s="1"/>
  <c r="B6" i="124"/>
  <c r="B32" i="124" s="1"/>
  <c r="B34" i="123"/>
  <c r="B6" i="122"/>
  <c r="B43" i="122" s="1"/>
  <c r="B24" i="121"/>
  <c r="B6" i="121"/>
  <c r="B42" i="121" s="1"/>
  <c r="B24" i="120"/>
  <c r="B6" i="120"/>
  <c r="B48" i="120" s="1"/>
  <c r="B11" i="119"/>
  <c r="B9" i="119"/>
  <c r="B33" i="119" s="1"/>
  <c r="B6" i="119"/>
  <c r="B19" i="118"/>
  <c r="B17" i="118"/>
  <c r="B15" i="118"/>
  <c r="B12" i="118"/>
  <c r="B10" i="118"/>
  <c r="B8" i="118"/>
  <c r="B6" i="118"/>
  <c r="B42" i="118" s="1"/>
  <c r="B17" i="117"/>
  <c r="B15" i="117"/>
  <c r="B40" i="117" s="1"/>
  <c r="B12" i="117"/>
  <c r="B10" i="117"/>
  <c r="B8" i="117"/>
  <c r="B6" i="117"/>
  <c r="B26" i="116"/>
  <c r="B8" i="116"/>
  <c r="B6" i="116"/>
  <c r="B47" i="115"/>
  <c r="D47" i="115" s="1"/>
  <c r="E47" i="115" s="1"/>
  <c r="C43" i="115"/>
  <c r="C40" i="115"/>
  <c r="C39" i="115" s="1"/>
  <c r="D39" i="115" s="1"/>
  <c r="C28" i="115"/>
  <c r="C22" i="115"/>
  <c r="C9" i="115"/>
  <c r="C34" i="114"/>
  <c r="C7" i="114"/>
  <c r="D7" i="114" s="1"/>
  <c r="D34" i="114" s="1"/>
  <c r="D34" i="113"/>
  <c r="C34" i="113"/>
  <c r="B34" i="113"/>
  <c r="D7" i="113"/>
  <c r="E7" i="113" s="1"/>
  <c r="E34" i="113" s="1"/>
  <c r="C7" i="112"/>
  <c r="D7" i="112" s="1"/>
  <c r="D34" i="112" s="1"/>
  <c r="C30" i="111"/>
  <c r="D7" i="111"/>
  <c r="D30" i="111" s="1"/>
  <c r="C7" i="111"/>
  <c r="B35" i="110"/>
  <c r="C11" i="110"/>
  <c r="C8" i="110"/>
  <c r="C7" i="110" s="1"/>
  <c r="D31" i="109"/>
  <c r="C31" i="109"/>
  <c r="D7" i="109"/>
  <c r="C7" i="109"/>
  <c r="C11" i="108"/>
  <c r="C8" i="108"/>
  <c r="C7" i="108"/>
  <c r="C35" i="108" s="1"/>
  <c r="B41" i="107"/>
  <c r="C26" i="107"/>
  <c r="C14" i="107"/>
  <c r="C8" i="107"/>
  <c r="B32" i="126" l="1"/>
  <c r="B35" i="116"/>
  <c r="B7" i="115"/>
  <c r="B48" i="115" s="1"/>
  <c r="C8" i="115"/>
  <c r="D8" i="115" s="1"/>
  <c r="E8" i="115" s="1"/>
  <c r="C7" i="107"/>
  <c r="C41" i="107" s="1"/>
  <c r="D7" i="110"/>
  <c r="C35" i="110"/>
  <c r="D7" i="108"/>
  <c r="D35" i="108" s="1"/>
  <c r="C34" i="112"/>
  <c r="C7" i="115" l="1"/>
  <c r="D7" i="107"/>
  <c r="E7" i="107" s="1"/>
  <c r="E41" i="107" s="1"/>
  <c r="C48" i="115"/>
  <c r="D7" i="115"/>
  <c r="D35" i="110"/>
  <c r="E7" i="110"/>
  <c r="E35" i="110" s="1"/>
  <c r="D41" i="107" l="1"/>
  <c r="D48" i="115"/>
  <c r="E7" i="115"/>
  <c r="E48" i="115" s="1"/>
  <c r="B33" i="75" l="1"/>
  <c r="B6" i="75"/>
  <c r="B11" i="102" l="1"/>
  <c r="B42" i="75" l="1"/>
  <c r="B17" i="75"/>
  <c r="H15" i="70" l="1"/>
  <c r="E33" i="104" l="1"/>
  <c r="E36" i="104"/>
  <c r="F36" i="104" s="1"/>
  <c r="E35" i="104"/>
  <c r="F35" i="104" s="1"/>
  <c r="D32" i="104"/>
  <c r="C32" i="104"/>
  <c r="E31" i="104"/>
  <c r="F31" i="104" s="1"/>
  <c r="E30" i="104"/>
  <c r="F30" i="104" s="1"/>
  <c r="D28" i="104"/>
  <c r="C28" i="104"/>
  <c r="E27" i="104"/>
  <c r="F27" i="104" s="1"/>
  <c r="E26" i="104"/>
  <c r="F26" i="104" s="1"/>
  <c r="E25" i="104"/>
  <c r="E24" i="104"/>
  <c r="F24" i="104" s="1"/>
  <c r="E20" i="104"/>
  <c r="E19" i="104"/>
  <c r="F19" i="104" s="1"/>
  <c r="E17" i="104"/>
  <c r="E16" i="104"/>
  <c r="F16" i="104" s="1"/>
  <c r="E15" i="104"/>
  <c r="F15" i="104" s="1"/>
  <c r="E14" i="104"/>
  <c r="E13" i="104"/>
  <c r="F13" i="104" s="1"/>
  <c r="E12" i="104"/>
  <c r="F12" i="104" s="1"/>
  <c r="D11" i="104"/>
  <c r="C11" i="104"/>
  <c r="E9" i="104"/>
  <c r="F9" i="104" s="1"/>
  <c r="E28" i="104" l="1"/>
  <c r="F28" i="104" s="1"/>
  <c r="E11" i="104"/>
  <c r="F11" i="104" s="1"/>
  <c r="E32" i="104"/>
  <c r="F32" i="104" s="1"/>
  <c r="C14" i="55"/>
  <c r="F19" i="3"/>
  <c r="B22" i="102"/>
  <c r="B18" i="102"/>
  <c r="B20" i="101"/>
  <c r="B12" i="101"/>
  <c r="B9" i="101"/>
  <c r="D22" i="11"/>
  <c r="D21" i="11" s="1"/>
  <c r="D18" i="11"/>
  <c r="D17" i="11" s="1"/>
  <c r="D12" i="11"/>
  <c r="D9" i="11"/>
  <c r="D8" i="11" s="1"/>
  <c r="D39" i="9"/>
  <c r="D38" i="9" s="1"/>
  <c r="D36" i="9"/>
  <c r="D35" i="9" s="1"/>
  <c r="D28" i="9"/>
  <c r="D27" i="9" s="1"/>
  <c r="D25" i="9"/>
  <c r="D20" i="9"/>
  <c r="D11" i="9"/>
  <c r="D9" i="9"/>
  <c r="H8" i="70"/>
  <c r="H11" i="70"/>
  <c r="H14" i="70"/>
  <c r="H18" i="70"/>
  <c r="H16" i="3"/>
  <c r="H7" i="3"/>
  <c r="I9" i="3"/>
  <c r="F18" i="3"/>
  <c r="C20" i="79"/>
  <c r="B26" i="75"/>
  <c r="F14" i="11"/>
  <c r="G14" i="11" s="1"/>
  <c r="B12" i="11"/>
  <c r="B62" i="79"/>
  <c r="C63" i="79" s="1"/>
  <c r="B40" i="75"/>
  <c r="B9" i="11"/>
  <c r="F31" i="9"/>
  <c r="G31" i="9" s="1"/>
  <c r="F29" i="9"/>
  <c r="F12" i="3"/>
  <c r="F20" i="11"/>
  <c r="G20" i="11" s="1"/>
  <c r="F19" i="11"/>
  <c r="G19" i="11" s="1"/>
  <c r="F42" i="9"/>
  <c r="F41" i="9"/>
  <c r="G41" i="9" s="1"/>
  <c r="F40" i="9"/>
  <c r="G40" i="9" s="1"/>
  <c r="F37" i="9"/>
  <c r="G37" i="9" s="1"/>
  <c r="E36" i="9"/>
  <c r="E35" i="9" s="1"/>
  <c r="E25" i="9"/>
  <c r="F34" i="9"/>
  <c r="G34" i="9" s="1"/>
  <c r="F33" i="9"/>
  <c r="G33" i="9" s="1"/>
  <c r="F26" i="9"/>
  <c r="F25" i="9" s="1"/>
  <c r="G25" i="9" s="1"/>
  <c r="F24" i="9"/>
  <c r="G24" i="9" s="1"/>
  <c r="F23" i="9"/>
  <c r="G23" i="9" s="1"/>
  <c r="F22" i="9"/>
  <c r="G22" i="9" s="1"/>
  <c r="F21" i="9"/>
  <c r="G21" i="9" s="1"/>
  <c r="F19" i="9"/>
  <c r="G19" i="9" s="1"/>
  <c r="F18" i="9"/>
  <c r="G18" i="9" s="1"/>
  <c r="F17" i="9"/>
  <c r="G17" i="9" s="1"/>
  <c r="F16" i="9"/>
  <c r="G16" i="9" s="1"/>
  <c r="F11" i="11"/>
  <c r="G11" i="11" s="1"/>
  <c r="F13" i="11"/>
  <c r="G13" i="11" s="1"/>
  <c r="F10" i="11"/>
  <c r="G10" i="11" s="1"/>
  <c r="F17" i="3"/>
  <c r="G17" i="3" s="1"/>
  <c r="F17" i="70"/>
  <c r="F10" i="70"/>
  <c r="G10" i="70" s="1"/>
  <c r="F9" i="70"/>
  <c r="G9" i="70" s="1"/>
  <c r="F20" i="3"/>
  <c r="G20" i="3" s="1"/>
  <c r="F10" i="3"/>
  <c r="F11" i="3"/>
  <c r="G11" i="3" s="1"/>
  <c r="F13" i="3"/>
  <c r="F14" i="3"/>
  <c r="G14" i="3" s="1"/>
  <c r="F15" i="3"/>
  <c r="F8" i="3"/>
  <c r="G8" i="3" s="1"/>
  <c r="B6" i="54"/>
  <c r="B9" i="54"/>
  <c r="F32" i="56"/>
  <c r="B7" i="75"/>
  <c r="B11" i="75"/>
  <c r="B14" i="55"/>
  <c r="D14" i="55"/>
  <c r="D8" i="4"/>
  <c r="E8" i="4" s="1"/>
  <c r="D10" i="4"/>
  <c r="E10" i="4" s="1"/>
  <c r="B17" i="4"/>
  <c r="C17" i="4"/>
  <c r="B18" i="11"/>
  <c r="B17" i="11" s="1"/>
  <c r="B22" i="11"/>
  <c r="F22" i="11" s="1"/>
  <c r="G22" i="11" s="1"/>
  <c r="C22" i="11"/>
  <c r="F23" i="11"/>
  <c r="G23" i="11" s="1"/>
  <c r="B9" i="9"/>
  <c r="F10" i="9"/>
  <c r="G10" i="9" s="1"/>
  <c r="B11" i="9"/>
  <c r="F12" i="9"/>
  <c r="G12" i="9" s="1"/>
  <c r="F14" i="9"/>
  <c r="G14" i="9" s="1"/>
  <c r="E16" i="9"/>
  <c r="E17" i="9"/>
  <c r="E18" i="9"/>
  <c r="B20" i="9"/>
  <c r="F20" i="9" s="1"/>
  <c r="G20" i="9" s="1"/>
  <c r="E21" i="9"/>
  <c r="E22" i="9"/>
  <c r="E23" i="9"/>
  <c r="E24" i="9"/>
  <c r="B25" i="9"/>
  <c r="C27" i="9"/>
  <c r="B28" i="9"/>
  <c r="B27" i="9" s="1"/>
  <c r="E33" i="9"/>
  <c r="B36" i="9"/>
  <c r="F36" i="9" s="1"/>
  <c r="G36" i="9" s="1"/>
  <c r="E38" i="9"/>
  <c r="B39" i="9"/>
  <c r="F39" i="9" s="1"/>
  <c r="G39" i="9" s="1"/>
  <c r="E40" i="9"/>
  <c r="E41" i="9"/>
  <c r="E42" i="9"/>
  <c r="E43" i="9"/>
  <c r="B8" i="70"/>
  <c r="B11" i="70"/>
  <c r="B15" i="70"/>
  <c r="B14" i="70" s="1"/>
  <c r="D16" i="70"/>
  <c r="D15" i="70" s="1"/>
  <c r="B18" i="70"/>
  <c r="B7" i="3"/>
  <c r="C17" i="3" s="1"/>
  <c r="D7" i="3"/>
  <c r="E19" i="3" s="1"/>
  <c r="I10" i="3"/>
  <c r="B16" i="3"/>
  <c r="B23" i="3" s="1"/>
  <c r="D16" i="3"/>
  <c r="I15" i="3"/>
  <c r="I11" i="3"/>
  <c r="C8" i="3"/>
  <c r="C11" i="3"/>
  <c r="D32" i="56"/>
  <c r="I14" i="3"/>
  <c r="I20" i="3"/>
  <c r="I17" i="3"/>
  <c r="I8" i="3"/>
  <c r="I13" i="3"/>
  <c r="I16" i="3"/>
  <c r="B8" i="102"/>
  <c r="B7" i="102" s="1"/>
  <c r="B35" i="102" s="1"/>
  <c r="D17" i="4" l="1"/>
  <c r="E17" i="4" s="1"/>
  <c r="B8" i="101"/>
  <c r="B7" i="101" s="1"/>
  <c r="B34" i="101" s="1"/>
  <c r="C14" i="3"/>
  <c r="F18" i="11"/>
  <c r="G18" i="11" s="1"/>
  <c r="B8" i="11"/>
  <c r="B7" i="11" s="1"/>
  <c r="B38" i="9"/>
  <c r="F38" i="9" s="1"/>
  <c r="G38" i="9" s="1"/>
  <c r="B35" i="9"/>
  <c r="F35" i="9" s="1"/>
  <c r="G35" i="9" s="1"/>
  <c r="B8" i="9"/>
  <c r="F9" i="9"/>
  <c r="G9" i="9" s="1"/>
  <c r="E16" i="3"/>
  <c r="E17" i="3"/>
  <c r="E18" i="3"/>
  <c r="B32" i="75"/>
  <c r="H7" i="70"/>
  <c r="D12" i="70"/>
  <c r="H23" i="3"/>
  <c r="I23" i="3" s="1"/>
  <c r="I12" i="3"/>
  <c r="F12" i="11"/>
  <c r="G12" i="11" s="1"/>
  <c r="F9" i="11"/>
  <c r="G9" i="11" s="1"/>
  <c r="G29" i="9"/>
  <c r="D14" i="70"/>
  <c r="F14" i="70" s="1"/>
  <c r="G14" i="70" s="1"/>
  <c r="B21" i="11"/>
  <c r="B16" i="11" s="1"/>
  <c r="B24" i="11" s="1"/>
  <c r="E14" i="55"/>
  <c r="B10" i="75"/>
  <c r="F28" i="9"/>
  <c r="G28" i="9" s="1"/>
  <c r="G26" i="9"/>
  <c r="D8" i="9"/>
  <c r="E15" i="3"/>
  <c r="E13" i="3"/>
  <c r="D23" i="3"/>
  <c r="E14" i="3"/>
  <c r="E39" i="9"/>
  <c r="E8" i="3"/>
  <c r="E11" i="3"/>
  <c r="F11" i="9"/>
  <c r="G11" i="9" s="1"/>
  <c r="E20" i="3"/>
  <c r="E10" i="3"/>
  <c r="I18" i="70"/>
  <c r="E12" i="3"/>
  <c r="E20" i="9"/>
  <c r="B7" i="70"/>
  <c r="C16" i="70" s="1"/>
  <c r="C10" i="70"/>
  <c r="F15" i="70"/>
  <c r="G15" i="70" s="1"/>
  <c r="F16" i="70"/>
  <c r="G16" i="70" s="1"/>
  <c r="C16" i="3"/>
  <c r="F16" i="3"/>
  <c r="G16" i="3" s="1"/>
  <c r="F7" i="3"/>
  <c r="C20" i="3"/>
  <c r="F17" i="11"/>
  <c r="G17" i="11" s="1"/>
  <c r="F27" i="9"/>
  <c r="G27" i="9" s="1"/>
  <c r="D7" i="11"/>
  <c r="D16" i="11"/>
  <c r="C8" i="104"/>
  <c r="C10" i="104" s="1"/>
  <c r="C18" i="104" s="1"/>
  <c r="C22" i="104" s="1"/>
  <c r="C34" i="104" s="1"/>
  <c r="C23" i="3"/>
  <c r="I19" i="70"/>
  <c r="I8" i="70"/>
  <c r="I12" i="70"/>
  <c r="I11" i="70"/>
  <c r="I17" i="70"/>
  <c r="I14" i="70"/>
  <c r="I16" i="70"/>
  <c r="I9" i="70"/>
  <c r="I10" i="70"/>
  <c r="I15" i="70"/>
  <c r="F21" i="11"/>
  <c r="G21" i="11" s="1"/>
  <c r="I18" i="3"/>
  <c r="B7" i="9" l="1"/>
  <c r="B28" i="11"/>
  <c r="C7" i="11" s="1"/>
  <c r="B15" i="11"/>
  <c r="F7" i="11"/>
  <c r="G7" i="11" s="1"/>
  <c r="F8" i="11"/>
  <c r="G8" i="11" s="1"/>
  <c r="F8" i="9"/>
  <c r="G8" i="9" s="1"/>
  <c r="B52" i="75"/>
  <c r="D11" i="70"/>
  <c r="F11" i="70" s="1"/>
  <c r="G11" i="70" s="1"/>
  <c r="D19" i="70"/>
  <c r="F12" i="70"/>
  <c r="G12" i="70" s="1"/>
  <c r="D7" i="9"/>
  <c r="E12" i="9" s="1"/>
  <c r="C19" i="70"/>
  <c r="C12" i="70"/>
  <c r="C11" i="70"/>
  <c r="D8" i="104"/>
  <c r="D10" i="104" s="1"/>
  <c r="E10" i="104" s="1"/>
  <c r="F10" i="104" s="1"/>
  <c r="E23" i="3"/>
  <c r="D8" i="70"/>
  <c r="C15" i="70"/>
  <c r="C18" i="70"/>
  <c r="C9" i="70"/>
  <c r="C8" i="70"/>
  <c r="C14" i="70"/>
  <c r="G7" i="3"/>
  <c r="F23" i="3"/>
  <c r="G23" i="3" s="1"/>
  <c r="D15" i="11"/>
  <c r="D28" i="11"/>
  <c r="C17" i="9"/>
  <c r="C24" i="9"/>
  <c r="C16" i="9"/>
  <c r="C22" i="9"/>
  <c r="C14" i="9"/>
  <c r="C33" i="9"/>
  <c r="B43" i="9"/>
  <c r="C21" i="9"/>
  <c r="C23" i="9"/>
  <c r="C29" i="9"/>
  <c r="C41" i="9"/>
  <c r="C18" i="9"/>
  <c r="C12" i="9"/>
  <c r="C42" i="9"/>
  <c r="C31" i="9"/>
  <c r="C10" i="9"/>
  <c r="C9" i="9" s="1"/>
  <c r="C40" i="9"/>
  <c r="D24" i="11"/>
  <c r="F16" i="11"/>
  <c r="C21" i="11" l="1"/>
  <c r="C28" i="11"/>
  <c r="C11" i="11"/>
  <c r="C13" i="11"/>
  <c r="C16" i="11"/>
  <c r="C20" i="11"/>
  <c r="C10" i="11"/>
  <c r="C9" i="11" s="1"/>
  <c r="C8" i="11" s="1"/>
  <c r="C19" i="11"/>
  <c r="C18" i="11" s="1"/>
  <c r="C17" i="11" s="1"/>
  <c r="F15" i="11"/>
  <c r="G15" i="11" s="1"/>
  <c r="F19" i="70"/>
  <c r="G19" i="70" s="1"/>
  <c r="D18" i="70"/>
  <c r="F18" i="70" s="1"/>
  <c r="G18" i="70" s="1"/>
  <c r="F7" i="9"/>
  <c r="G7" i="9" s="1"/>
  <c r="E10" i="9"/>
  <c r="E29" i="9"/>
  <c r="E14" i="9"/>
  <c r="D43" i="9"/>
  <c r="F43" i="9" s="1"/>
  <c r="G43" i="9" s="1"/>
  <c r="E31" i="9"/>
  <c r="E11" i="9"/>
  <c r="E8" i="9" s="1"/>
  <c r="D7" i="70"/>
  <c r="E8" i="70" s="1"/>
  <c r="F8" i="70"/>
  <c r="C11" i="9"/>
  <c r="D18" i="104"/>
  <c r="E18" i="104" s="1"/>
  <c r="F18" i="104" s="1"/>
  <c r="E8" i="104"/>
  <c r="F8" i="104" s="1"/>
  <c r="E28" i="11"/>
  <c r="E20" i="11"/>
  <c r="E19" i="11"/>
  <c r="E18" i="11" s="1"/>
  <c r="E10" i="11"/>
  <c r="E11" i="11"/>
  <c r="E13" i="11"/>
  <c r="E22" i="11"/>
  <c r="E8" i="11"/>
  <c r="E17" i="11"/>
  <c r="E21" i="11"/>
  <c r="F28" i="11"/>
  <c r="G28" i="11" s="1"/>
  <c r="E16" i="11"/>
  <c r="C39" i="9"/>
  <c r="C38" i="9" s="1"/>
  <c r="C20" i="9"/>
  <c r="G16" i="11"/>
  <c r="G24" i="11" s="1"/>
  <c r="F24" i="11"/>
  <c r="C43" i="9"/>
  <c r="E7" i="11"/>
  <c r="C8" i="9" l="1"/>
  <c r="C7" i="9" s="1"/>
  <c r="D22" i="104"/>
  <c r="E22" i="104" s="1"/>
  <c r="F22" i="104" s="1"/>
  <c r="E28" i="9"/>
  <c r="E27" i="9" s="1"/>
  <c r="G8" i="70"/>
  <c r="F7" i="70"/>
  <c r="G7" i="70" s="1"/>
  <c r="E12" i="70"/>
  <c r="E10" i="70"/>
  <c r="E11" i="70"/>
  <c r="E16" i="70"/>
  <c r="E9" i="70"/>
  <c r="E17" i="70"/>
  <c r="E15" i="70"/>
  <c r="E19" i="70"/>
  <c r="E14" i="70"/>
  <c r="E18" i="70"/>
  <c r="D34" i="104" l="1"/>
  <c r="E34" i="104" s="1"/>
  <c r="F34" i="104" s="1"/>
</calcChain>
</file>

<file path=xl/comments1.xml><?xml version="1.0" encoding="utf-8"?>
<comments xmlns="http://schemas.openxmlformats.org/spreadsheetml/2006/main">
  <authors>
    <author>陳麗蓉</author>
  </authors>
  <commentList>
    <comment ref="C6" authorId="0" shapeId="0">
      <text>
        <r>
          <rPr>
            <sz val="10"/>
            <color indexed="81"/>
            <rFont val="細明體"/>
            <family val="3"/>
            <charset val="136"/>
          </rPr>
          <t>收支表工作底稿金額</t>
        </r>
        <r>
          <rPr>
            <sz val="10"/>
            <color indexed="81"/>
            <rFont val="Tahoma"/>
            <family val="2"/>
          </rPr>
          <t xml:space="preserve">
(</t>
        </r>
        <r>
          <rPr>
            <sz val="10"/>
            <color indexed="81"/>
            <rFont val="細明體"/>
            <family val="3"/>
            <charset val="136"/>
          </rPr>
          <t>含批收回)</t>
        </r>
      </text>
    </comment>
  </commentList>
</comments>
</file>

<file path=xl/sharedStrings.xml><?xml version="1.0" encoding="utf-8"?>
<sst xmlns="http://schemas.openxmlformats.org/spreadsheetml/2006/main" count="1151" uniqueCount="816">
  <si>
    <t>%</t>
  </si>
  <si>
    <t>資產</t>
  </si>
  <si>
    <t>負債</t>
  </si>
  <si>
    <t xml:space="preserve">       </t>
    <phoneticPr fontId="2" type="noConversion"/>
  </si>
  <si>
    <t xml:space="preserve"> 上年底結存數額</t>
  </si>
  <si>
    <t xml:space="preserve"> 本年度增加數</t>
  </si>
  <si>
    <t xml:space="preserve"> 本年度減少數</t>
  </si>
  <si>
    <t xml:space="preserve"> 本年底結存數額</t>
  </si>
  <si>
    <t xml:space="preserve">  合              計</t>
  </si>
  <si>
    <t xml:space="preserve">  資         產</t>
  </si>
  <si>
    <t>比較增減(-)</t>
    <phoneticPr fontId="2" type="noConversion"/>
  </si>
  <si>
    <t xml:space="preserve">    </t>
  </si>
  <si>
    <t xml:space="preserve">      單位:新臺幣元</t>
    <phoneticPr fontId="2" type="noConversion"/>
  </si>
  <si>
    <t xml:space="preserve">          單位:新臺幣元</t>
    <phoneticPr fontId="2" type="noConversion"/>
  </si>
  <si>
    <t xml:space="preserve">  滯納金收入</t>
    <phoneticPr fontId="2" type="noConversion"/>
  </si>
  <si>
    <t>勞工退休基金(新制)</t>
    <phoneticPr fontId="8" type="noConversion"/>
  </si>
  <si>
    <t>支出明細表</t>
    <phoneticPr fontId="8" type="noConversion"/>
  </si>
  <si>
    <t>金    額</t>
    <phoneticPr fontId="8" type="noConversion"/>
  </si>
  <si>
    <t>說      明</t>
    <phoneticPr fontId="8" type="noConversion"/>
  </si>
  <si>
    <t>委託經營資產評價調整明細表</t>
    <phoneticPr fontId="8" type="noConversion"/>
  </si>
  <si>
    <t>其他應付款明細表</t>
    <phoneticPr fontId="8" type="noConversion"/>
  </si>
  <si>
    <t>勞工退休基金(新制)</t>
    <phoneticPr fontId="2" type="noConversion"/>
  </si>
  <si>
    <t xml:space="preserve"> 勞工退休基金(新制)</t>
    <phoneticPr fontId="2" type="noConversion"/>
  </si>
  <si>
    <t xml:space="preserve"> </t>
    <phoneticPr fontId="8" type="noConversion"/>
  </si>
  <si>
    <t>銀行存款－活儲存款</t>
  </si>
  <si>
    <t>科    目</t>
    <phoneticPr fontId="8" type="noConversion"/>
  </si>
  <si>
    <t>委託經營資產－國內</t>
    <phoneticPr fontId="8" type="noConversion"/>
  </si>
  <si>
    <t>委託經營資產－國外</t>
    <phoneticPr fontId="8" type="noConversion"/>
  </si>
  <si>
    <t>委託經營資產評價調整－國外</t>
    <phoneticPr fontId="8" type="noConversion"/>
  </si>
  <si>
    <t>應收利息－銀行存款</t>
    <phoneticPr fontId="8" type="noConversion"/>
  </si>
  <si>
    <t>應付費用－手續費</t>
    <phoneticPr fontId="8" type="noConversion"/>
  </si>
  <si>
    <t>單位:新臺幣元</t>
  </si>
  <si>
    <t xml:space="preserve">    應收收益－股利－國外</t>
    <phoneticPr fontId="8" type="noConversion"/>
  </si>
  <si>
    <t xml:space="preserve">    應收利息－銀行存款－國內</t>
    <phoneticPr fontId="8" type="noConversion"/>
  </si>
  <si>
    <t xml:space="preserve">    應收利息－銀行存款－國外</t>
    <phoneticPr fontId="8" type="noConversion"/>
  </si>
  <si>
    <t xml:space="preserve">    應收利息－投資有價證券－國內</t>
    <phoneticPr fontId="8" type="noConversion"/>
  </si>
  <si>
    <t xml:space="preserve">    應收利息－投資有價證券－國外</t>
    <phoneticPr fontId="8" type="noConversion"/>
  </si>
  <si>
    <t xml:space="preserve">    其他應收款－其他－國內</t>
    <phoneticPr fontId="8" type="noConversion"/>
  </si>
  <si>
    <t xml:space="preserve">    應付費用－手續費－國內</t>
    <phoneticPr fontId="8" type="noConversion"/>
  </si>
  <si>
    <t xml:space="preserve">    其他應付款－其他－國內</t>
    <phoneticPr fontId="8" type="noConversion"/>
  </si>
  <si>
    <t>摘    要</t>
    <phoneticPr fontId="8" type="noConversion"/>
  </si>
  <si>
    <t>合    計</t>
    <phoneticPr fontId="8" type="noConversion"/>
  </si>
  <si>
    <t>玉山商業銀行</t>
  </si>
  <si>
    <t xml:space="preserve">    應付費用－手續費－國外</t>
    <phoneticPr fontId="8" type="noConversion"/>
  </si>
  <si>
    <t>摘                   要</t>
    <phoneticPr fontId="8" type="noConversion"/>
  </si>
  <si>
    <t xml:space="preserve"> 金           額　</t>
    <phoneticPr fontId="8" type="noConversion"/>
  </si>
  <si>
    <t>二、國內債務證券</t>
    <phoneticPr fontId="2" type="noConversion"/>
  </si>
  <si>
    <t xml:space="preserve"> 金            額</t>
  </si>
  <si>
    <t>其他應付款－代收稅款</t>
    <phoneticPr fontId="8" type="noConversion"/>
  </si>
  <si>
    <t>一、銀行存款</t>
    <phoneticPr fontId="2" type="noConversion"/>
  </si>
  <si>
    <t>四、國外債務證券</t>
    <phoneticPr fontId="2" type="noConversion"/>
  </si>
  <si>
    <t>應收收益明細表</t>
    <phoneticPr fontId="8" type="noConversion"/>
  </si>
  <si>
    <t>應收利息明細表</t>
    <phoneticPr fontId="8" type="noConversion"/>
  </si>
  <si>
    <t>未到期遠期外匯明細表</t>
    <phoneticPr fontId="2" type="noConversion"/>
  </si>
  <si>
    <t>金額
(2)</t>
    <phoneticPr fontId="2" type="noConversion"/>
  </si>
  <si>
    <t>本年度決算數</t>
    <phoneticPr fontId="2" type="noConversion"/>
  </si>
  <si>
    <t>金額
(3)=(2)-(1)</t>
    <phoneticPr fontId="2" type="noConversion"/>
  </si>
  <si>
    <t>%
(4)=(3)/(1)*100</t>
    <phoneticPr fontId="2" type="noConversion"/>
  </si>
  <si>
    <t>金額</t>
    <phoneticPr fontId="2" type="noConversion"/>
  </si>
  <si>
    <t xml:space="preserve"> 科         目</t>
    <phoneticPr fontId="2" type="noConversion"/>
  </si>
  <si>
    <t>上年度決算數</t>
    <phoneticPr fontId="2" type="noConversion"/>
  </si>
  <si>
    <t>金額
(1)</t>
    <phoneticPr fontId="2" type="noConversion"/>
  </si>
  <si>
    <t>總收入</t>
    <phoneticPr fontId="2" type="noConversion"/>
  </si>
  <si>
    <t>總支出</t>
    <phoneticPr fontId="2" type="noConversion"/>
  </si>
  <si>
    <t xml:space="preserve">        單位:新臺幣元</t>
    <phoneticPr fontId="2" type="noConversion"/>
  </si>
  <si>
    <t>本年度決算數
(1)</t>
    <phoneticPr fontId="2" type="noConversion"/>
  </si>
  <si>
    <t>上年度決算數
(2)</t>
    <phoneticPr fontId="2" type="noConversion"/>
  </si>
  <si>
    <t>項  目</t>
    <phoneticPr fontId="2" type="noConversion"/>
  </si>
  <si>
    <t>基金收繳</t>
    <phoneticPr fontId="2" type="noConversion"/>
  </si>
  <si>
    <t>基金給付</t>
    <phoneticPr fontId="2" type="noConversion"/>
  </si>
  <si>
    <t>基金收繳給付淨額</t>
    <phoneticPr fontId="2" type="noConversion"/>
  </si>
  <si>
    <t>金額
(3)=(1)-(2)</t>
    <phoneticPr fontId="2" type="noConversion"/>
  </si>
  <si>
    <t xml:space="preserve">  退休金給付</t>
    <phoneticPr fontId="2" type="noConversion"/>
  </si>
  <si>
    <t>賸餘之部</t>
    <phoneticPr fontId="2" type="noConversion"/>
  </si>
  <si>
    <t>分配之部</t>
    <phoneticPr fontId="2" type="noConversion"/>
  </si>
  <si>
    <t xml:space="preserve">    以滯納金補足收益數</t>
    <phoneticPr fontId="2" type="noConversion"/>
  </si>
  <si>
    <t>未分配賸餘</t>
    <phoneticPr fontId="2" type="noConversion"/>
  </si>
  <si>
    <t xml:space="preserve">             單位:新臺幣元</t>
    <phoneticPr fontId="2" type="noConversion"/>
  </si>
  <si>
    <t xml:space="preserve">  科         目</t>
    <phoneticPr fontId="2" type="noConversion"/>
  </si>
  <si>
    <t xml:space="preserve">   比  較  增  減 (-)</t>
    <phoneticPr fontId="2" type="noConversion"/>
  </si>
  <si>
    <t xml:space="preserve">   本 年 度 決 算 數
(1)</t>
    <phoneticPr fontId="2" type="noConversion"/>
  </si>
  <si>
    <t xml:space="preserve">   上 年 度 決 算 數
(2)</t>
    <phoneticPr fontId="2" type="noConversion"/>
  </si>
  <si>
    <t>金    額
(3)=(1)-(2)</t>
    <phoneticPr fontId="2" type="noConversion"/>
  </si>
  <si>
    <t xml:space="preserve"> 單位:新臺幣元</t>
    <phoneticPr fontId="2" type="noConversion"/>
  </si>
  <si>
    <t xml:space="preserve"> 基  金  之  運  用  項  目</t>
    <phoneticPr fontId="2" type="noConversion"/>
  </si>
  <si>
    <r>
      <t>三、國內權益證券</t>
    </r>
    <r>
      <rPr>
        <sz val="12"/>
        <rFont val="Times New Roman"/>
        <family val="1"/>
      </rPr>
      <t/>
    </r>
    <phoneticPr fontId="2" type="noConversion"/>
  </si>
  <si>
    <t>未沖銷部位期貨明細表</t>
    <phoneticPr fontId="2" type="noConversion"/>
  </si>
  <si>
    <t xml:space="preserve">       單位:新臺幣元</t>
    <phoneticPr fontId="2" type="noConversion"/>
  </si>
  <si>
    <t>合     計</t>
    <phoneticPr fontId="8" type="noConversion"/>
  </si>
  <si>
    <t xml:space="preserve">    銀行存款－活儲存款－臺灣銀行</t>
    <phoneticPr fontId="8" type="noConversion"/>
  </si>
  <si>
    <t>委託經營資產明細表</t>
    <phoneticPr fontId="8" type="noConversion"/>
  </si>
  <si>
    <t xml:space="preserve"> </t>
    <phoneticPr fontId="9" type="noConversion"/>
  </si>
  <si>
    <t>應收收益－股利</t>
    <phoneticPr fontId="8" type="noConversion"/>
  </si>
  <si>
    <t>應收利息－投資有價證券</t>
    <phoneticPr fontId="8" type="noConversion"/>
  </si>
  <si>
    <t>應付費用明細表</t>
    <phoneticPr fontId="8" type="noConversion"/>
  </si>
  <si>
    <t xml:space="preserve">    其他應付款－代收稅款－國內</t>
    <phoneticPr fontId="8" type="noConversion"/>
  </si>
  <si>
    <t>其他應付款－其他</t>
    <phoneticPr fontId="8" type="noConversion"/>
  </si>
  <si>
    <t>勞工退休基金-本金明細表</t>
    <phoneticPr fontId="8" type="noConversion"/>
  </si>
  <si>
    <t>勞工退休基金－本金</t>
    <phoneticPr fontId="9" type="noConversion"/>
  </si>
  <si>
    <t>勞工退休基金-收益明細表</t>
    <phoneticPr fontId="8" type="noConversion"/>
  </si>
  <si>
    <t>買入期貨契約價值</t>
    <phoneticPr fontId="8" type="noConversion"/>
  </si>
  <si>
    <t>賣出期貨契約價值</t>
    <phoneticPr fontId="8" type="noConversion"/>
  </si>
  <si>
    <t xml:space="preserve">         </t>
    <phoneticPr fontId="2" type="noConversion"/>
  </si>
  <si>
    <t xml:space="preserve">                                      </t>
    <phoneticPr fontId="2" type="noConversion"/>
  </si>
  <si>
    <t>USD</t>
  </si>
  <si>
    <t>說        明</t>
    <phoneticPr fontId="8" type="noConversion"/>
  </si>
  <si>
    <t>其他應付款－逾期未兌支票</t>
    <phoneticPr fontId="8" type="noConversion"/>
  </si>
  <si>
    <t xml:space="preserve">    其他應付款－逾期未兌支票</t>
    <phoneticPr fontId="8" type="noConversion"/>
  </si>
  <si>
    <t>總支出</t>
    <phoneticPr fontId="8" type="noConversion"/>
  </si>
  <si>
    <t>本  年  度
決  算  數
(2)</t>
    <phoneticPr fontId="8" type="noConversion"/>
  </si>
  <si>
    <t>比較增減(-)</t>
    <phoneticPr fontId="8" type="noConversion"/>
  </si>
  <si>
    <t>金   額
(3)=(2)-(1)</t>
    <phoneticPr fontId="8" type="noConversion"/>
  </si>
  <si>
    <t>%
(4)=(3)/(1)*100</t>
    <phoneticPr fontId="8" type="noConversion"/>
  </si>
  <si>
    <t>滯納金收入</t>
    <phoneticPr fontId="2" type="noConversion"/>
  </si>
  <si>
    <r>
      <t xml:space="preserve">%
</t>
    </r>
    <r>
      <rPr>
        <sz val="10"/>
        <rFont val="標楷體"/>
        <family val="4"/>
        <charset val="136"/>
      </rPr>
      <t>(4)=(3)/(1)*100</t>
    </r>
    <phoneticPr fontId="8" type="noConversion"/>
  </si>
  <si>
    <t xml:space="preserve"> 項             目</t>
    <phoneticPr fontId="2" type="noConversion"/>
  </si>
  <si>
    <t>%</t>
    <phoneticPr fontId="2" type="noConversion"/>
  </si>
  <si>
    <t>%
(4)=(3)/(2)
*100</t>
    <phoneticPr fontId="2" type="noConversion"/>
  </si>
  <si>
    <t>%
(4)=(3)/(2)
*100</t>
    <phoneticPr fontId="2" type="noConversion"/>
  </si>
  <si>
    <t xml:space="preserve">  資產合計</t>
    <phoneticPr fontId="2" type="noConversion"/>
  </si>
  <si>
    <t>銀行存款明細表</t>
    <phoneticPr fontId="8" type="noConversion"/>
  </si>
  <si>
    <t>持有至到期日金融資產-非流動明細表</t>
    <phoneticPr fontId="8" type="noConversion"/>
  </si>
  <si>
    <t>催收款項明細表</t>
    <phoneticPr fontId="8" type="noConversion"/>
  </si>
  <si>
    <t>銀行存款－支票存款</t>
    <phoneticPr fontId="8" type="noConversion"/>
  </si>
  <si>
    <t xml:space="preserve">    銀行存款－支票存款－臺灣銀行</t>
    <phoneticPr fontId="8" type="noConversion"/>
  </si>
  <si>
    <t xml:space="preserve">    銀行存款－活儲存款-外幣JP摩根銀行</t>
    <phoneticPr fontId="8" type="noConversion"/>
  </si>
  <si>
    <t>銀行存款－勞保局</t>
    <phoneticPr fontId="8" type="noConversion"/>
  </si>
  <si>
    <t>科     目</t>
    <phoneticPr fontId="8" type="noConversion"/>
  </si>
  <si>
    <t>說  明</t>
    <phoneticPr fontId="8" type="noConversion"/>
  </si>
  <si>
    <t>說 明</t>
    <phoneticPr fontId="8" type="noConversion"/>
  </si>
  <si>
    <t>持有至到期日金融資產－流動－債券</t>
    <phoneticPr fontId="8" type="noConversion"/>
  </si>
  <si>
    <t xml:space="preserve">    持有至到期日金融資產－流動－債券－國內</t>
    <phoneticPr fontId="8" type="noConversion"/>
  </si>
  <si>
    <t>持有至到期日金融資產－流動－短期票券</t>
    <phoneticPr fontId="8" type="noConversion"/>
  </si>
  <si>
    <t xml:space="preserve">    持有至到期日金融資產－流動－短期票券－國內</t>
    <phoneticPr fontId="8" type="noConversion"/>
  </si>
  <si>
    <t>說明</t>
    <phoneticPr fontId="8" type="noConversion"/>
  </si>
  <si>
    <t>持有至到期日金融資產－非流動－債券</t>
    <phoneticPr fontId="8" type="noConversion"/>
  </si>
  <si>
    <t xml:space="preserve">    持有至到期日金融資產－非流動－債券－國內</t>
    <phoneticPr fontId="8" type="noConversion"/>
  </si>
  <si>
    <t xml:space="preserve">    持有至到期日金融資產－非流動－債券－國外</t>
    <phoneticPr fontId="8" type="noConversion"/>
  </si>
  <si>
    <t>催收款項</t>
    <phoneticPr fontId="9" type="noConversion"/>
  </si>
  <si>
    <t xml:space="preserve">    催收款項－滯納金</t>
    <phoneticPr fontId="8" type="noConversion"/>
  </si>
  <si>
    <t>摘    要</t>
    <phoneticPr fontId="8" type="noConversion"/>
  </si>
  <si>
    <t>名 目 本 金</t>
    <phoneticPr fontId="8" type="noConversion"/>
  </si>
  <si>
    <t>折合新台幣金額</t>
    <phoneticPr fontId="8" type="noConversion"/>
  </si>
  <si>
    <t>國外自行運用</t>
    <phoneticPr fontId="8" type="noConversion"/>
  </si>
  <si>
    <t>USD</t>
    <phoneticPr fontId="8" type="noConversion"/>
  </si>
  <si>
    <t>國外委託經營</t>
    <phoneticPr fontId="8" type="noConversion"/>
  </si>
  <si>
    <t xml:space="preserve">     合                  計</t>
    <phoneticPr fontId="8" type="noConversion"/>
  </si>
  <si>
    <t>NTD</t>
    <phoneticPr fontId="8" type="noConversion"/>
  </si>
  <si>
    <t>註：國外委託經營係以各幣別折算為美金表達。</t>
    <phoneticPr fontId="8" type="noConversion"/>
  </si>
  <si>
    <t xml:space="preserve">  負債合計</t>
    <phoneticPr fontId="2" type="noConversion"/>
  </si>
  <si>
    <t xml:space="preserve">  投資損失－委託經營－國內</t>
    <phoneticPr fontId="8" type="noConversion"/>
  </si>
  <si>
    <t xml:space="preserve">  投資損失－委託經營－國外</t>
    <phoneticPr fontId="8" type="noConversion"/>
  </si>
  <si>
    <t xml:space="preserve">  投資評價損失－受益憑證－國內</t>
    <phoneticPr fontId="8" type="noConversion"/>
  </si>
  <si>
    <t xml:space="preserve">  投資評價損失－受益憑證－國外</t>
    <phoneticPr fontId="8" type="noConversion"/>
  </si>
  <si>
    <t xml:space="preserve">  投資評價損失－債券－國內</t>
    <phoneticPr fontId="8" type="noConversion"/>
  </si>
  <si>
    <t xml:space="preserve">  投資評價損失－委託經營－國內</t>
    <phoneticPr fontId="8" type="noConversion"/>
  </si>
  <si>
    <t xml:space="preserve">  投資評價損失－委託經營－國外</t>
    <phoneticPr fontId="8" type="noConversion"/>
  </si>
  <si>
    <t xml:space="preserve">  投資評價損失－換匯契約－國外</t>
    <phoneticPr fontId="8" type="noConversion"/>
  </si>
  <si>
    <t>單位：新臺幣元</t>
    <phoneticPr fontId="8" type="noConversion"/>
  </si>
  <si>
    <t>單位：新臺幣元</t>
    <phoneticPr fontId="8" type="noConversion"/>
  </si>
  <si>
    <t xml:space="preserve">   賸餘撥充基金數</t>
    <phoneticPr fontId="2" type="noConversion"/>
  </si>
  <si>
    <t xml:space="preserve">  手續費收入</t>
    <phoneticPr fontId="2" type="noConversion"/>
  </si>
  <si>
    <t xml:space="preserve">    銀行存款－活儲存款-外幣中國信託銀行</t>
    <phoneticPr fontId="8" type="noConversion"/>
  </si>
  <si>
    <t>手續費收入</t>
    <phoneticPr fontId="2" type="noConversion"/>
  </si>
  <si>
    <t>國外委託經營</t>
    <phoneticPr fontId="8" type="noConversion"/>
  </si>
  <si>
    <t xml:space="preserve">    持有至到期日金融資產－流動－債券－國外</t>
    <phoneticPr fontId="8" type="noConversion"/>
  </si>
  <si>
    <t>委託經營經理費彙計表</t>
    <phoneticPr fontId="8" type="noConversion"/>
  </si>
  <si>
    <t xml:space="preserve">    利率交換合約資產名目金額</t>
    <phoneticPr fontId="8" type="noConversion"/>
  </si>
  <si>
    <t xml:space="preserve">    利率交換合約負債名目金額</t>
    <phoneticPr fontId="8" type="noConversion"/>
  </si>
  <si>
    <t>本年度預算數</t>
    <phoneticPr fontId="2" type="noConversion"/>
  </si>
  <si>
    <t>本  年  度
預 算 數
(1)</t>
    <phoneticPr fontId="8" type="noConversion"/>
  </si>
  <si>
    <t xml:space="preserve">  投資損失－股票－國內</t>
    <phoneticPr fontId="8" type="noConversion"/>
  </si>
  <si>
    <t xml:space="preserve">  投資評價損失－股票－國內</t>
    <phoneticPr fontId="8" type="noConversion"/>
  </si>
  <si>
    <t>委託經營資產評價調整－國內</t>
    <phoneticPr fontId="8" type="noConversion"/>
  </si>
  <si>
    <t>項                  目</t>
    <phoneticPr fontId="2" type="noConversion"/>
  </si>
  <si>
    <t>金額
(3)=(2)-(1)</t>
    <phoneticPr fontId="8" type="noConversion"/>
  </si>
  <si>
    <r>
      <t xml:space="preserve">%
</t>
    </r>
    <r>
      <rPr>
        <sz val="10"/>
        <rFont val="標楷體"/>
        <family val="4"/>
        <charset val="136"/>
      </rPr>
      <t>(4)=(3)/(1)
*100</t>
    </r>
    <phoneticPr fontId="8" type="noConversion"/>
  </si>
  <si>
    <t>業務活動之現金流量:</t>
    <phoneticPr fontId="8" type="noConversion"/>
  </si>
  <si>
    <t>投資活動之現金流量:</t>
    <phoneticPr fontId="2" type="noConversion"/>
  </si>
  <si>
    <t>註：</t>
    <phoneticPr fontId="8" type="noConversion"/>
  </si>
  <si>
    <t>勞工退休基金(新制)</t>
    <phoneticPr fontId="8" type="noConversion"/>
  </si>
  <si>
    <t>收支餘絀明細表（委託經營）</t>
    <phoneticPr fontId="8" type="noConversion"/>
  </si>
  <si>
    <t>單位：新台幣元</t>
    <phoneticPr fontId="8" type="noConversion"/>
  </si>
  <si>
    <t>科          目</t>
    <phoneticPr fontId="8" type="noConversion"/>
  </si>
  <si>
    <t>收  支  金  額　</t>
    <phoneticPr fontId="8" type="noConversion"/>
  </si>
  <si>
    <t xml:space="preserve">   備         註</t>
    <phoneticPr fontId="8" type="noConversion"/>
  </si>
  <si>
    <t>總收入</t>
    <phoneticPr fontId="8" type="noConversion"/>
  </si>
  <si>
    <t>手續費收入</t>
    <phoneticPr fontId="8" type="noConversion"/>
  </si>
  <si>
    <t>借券</t>
    <phoneticPr fontId="8" type="noConversion"/>
  </si>
  <si>
    <t>總支出</t>
    <phoneticPr fontId="8" type="noConversion"/>
  </si>
  <si>
    <t>係國外代操借券手續費收入。</t>
    <phoneticPr fontId="8" type="noConversion"/>
  </si>
  <si>
    <t xml:space="preserve">    其他預付款－預付投資款－國外</t>
    <phoneticPr fontId="8" type="noConversion"/>
  </si>
  <si>
    <t>其他預付款明細表</t>
    <phoneticPr fontId="8" type="noConversion"/>
  </si>
  <si>
    <t xml:space="preserve">  投資損失－受益憑證－國外</t>
    <phoneticPr fontId="8" type="noConversion"/>
  </si>
  <si>
    <t>備抵呆帳－催收款項</t>
    <phoneticPr fontId="9" type="noConversion"/>
  </si>
  <si>
    <t xml:space="preserve">    其他應付款－買入證券－國內</t>
    <phoneticPr fontId="8" type="noConversion"/>
  </si>
  <si>
    <t>其他應付款－買入證券</t>
    <phoneticPr fontId="8" type="noConversion"/>
  </si>
  <si>
    <t>應收利息－其他</t>
    <phoneticPr fontId="8" type="noConversion"/>
  </si>
  <si>
    <t xml:space="preserve">    應收利息－其他－國內</t>
    <phoneticPr fontId="8" type="noConversion"/>
  </si>
  <si>
    <t xml:space="preserve">  手續費費用－攤銷電腦軟體－國內</t>
    <phoneticPr fontId="8" type="noConversion"/>
  </si>
  <si>
    <t xml:space="preserve">  投資損失－債券－國外</t>
    <phoneticPr fontId="8" type="noConversion"/>
  </si>
  <si>
    <t xml:space="preserve">  投資評價損失－一般特別股－國內</t>
    <phoneticPr fontId="8" type="noConversion"/>
  </si>
  <si>
    <t>註：</t>
    <phoneticPr fontId="2" type="noConversion"/>
  </si>
  <si>
    <t xml:space="preserve">    累積餘絀</t>
    <phoneticPr fontId="2" type="noConversion"/>
  </si>
  <si>
    <t>摘                                  要</t>
    <phoneticPr fontId="8" type="noConversion"/>
  </si>
  <si>
    <t xml:space="preserve"> 註：國內委託經營係以權益證券投資為主，運用項目歸屬於國內權益證券；國外委託經營則依其為債券型、</t>
    <phoneticPr fontId="2" type="noConversion"/>
  </si>
  <si>
    <t xml:space="preserve">     股票型或另類型委託，運用項目分別歸屬為國外債務證券、國外權益證券或另類投資。</t>
    <phoneticPr fontId="2" type="noConversion"/>
  </si>
  <si>
    <t>勞工退休基金(新制)</t>
    <phoneticPr fontId="8" type="noConversion"/>
  </si>
  <si>
    <t xml:space="preserve">       單位:新臺幣元</t>
    <phoneticPr fontId="2" type="noConversion"/>
  </si>
  <si>
    <t>摘                                  要</t>
    <phoneticPr fontId="8" type="noConversion"/>
  </si>
  <si>
    <t>說      明</t>
    <phoneticPr fontId="8" type="noConversion"/>
  </si>
  <si>
    <t>國外委託經營</t>
    <phoneticPr fontId="8" type="noConversion"/>
  </si>
  <si>
    <t xml:space="preserve">         </t>
    <phoneticPr fontId="2" type="noConversion"/>
  </si>
  <si>
    <t xml:space="preserve">    其他預付款－預付投資款－國內</t>
    <phoneticPr fontId="8" type="noConversion"/>
  </si>
  <si>
    <t xml:space="preserve">  手續費費用－委託經營評選費用－國外</t>
    <phoneticPr fontId="8" type="noConversion"/>
  </si>
  <si>
    <t xml:space="preserve">  手續費費用－律師及顧問費－國外</t>
    <phoneticPr fontId="8" type="noConversion"/>
  </si>
  <si>
    <t xml:space="preserve">  手續費費用－國外委託經營實地訪查等費用－企稽</t>
    <phoneticPr fontId="8" type="noConversion"/>
  </si>
  <si>
    <t xml:space="preserve">  手續費費用－權利使用費－風控</t>
    <phoneticPr fontId="8" type="noConversion"/>
  </si>
  <si>
    <t xml:space="preserve">  手續費費用－資訊系統委外服務費－風控</t>
    <phoneticPr fontId="8" type="noConversion"/>
  </si>
  <si>
    <t xml:space="preserve">      2.委託經營部位，依本基金會計制度及委託、保管契約規定，其相關費用係由委託經營資產逕扣。</t>
    <phoneticPr fontId="8" type="noConversion"/>
  </si>
  <si>
    <t xml:space="preserve">    銀行存款－活儲存款－合作金庫銀行東門分行</t>
    <phoneticPr fontId="8" type="noConversion"/>
  </si>
  <si>
    <t xml:space="preserve">    銀行存款－活儲存款-外幣台北富邦銀行</t>
    <phoneticPr fontId="8" type="noConversion"/>
  </si>
  <si>
    <t>其他應收款－其他</t>
    <phoneticPr fontId="8" type="noConversion"/>
  </si>
  <si>
    <t>未到期選擇權明細表</t>
    <phoneticPr fontId="2" type="noConversion"/>
  </si>
  <si>
    <t xml:space="preserve">  前期未分配賸餘</t>
    <phoneticPr fontId="2" type="noConversion"/>
  </si>
  <si>
    <t xml:space="preserve">  會計政策變動及前期錯誤
  更正累積影響數</t>
    <phoneticPr fontId="33" type="noConversion"/>
  </si>
  <si>
    <t xml:space="preserve">  呆帳</t>
    <phoneticPr fontId="2" type="noConversion"/>
  </si>
  <si>
    <t xml:space="preserve">  雜項費用</t>
    <phoneticPr fontId="2" type="noConversion"/>
  </si>
  <si>
    <t>備註：本表所列投資業務收入(含投資利益、投資評價利益)、投資業務成本(含投資損失、投資評價損失)、與兌換賸餘及兌換短</t>
    <phoneticPr fontId="2" type="noConversion"/>
  </si>
  <si>
    <t xml:space="preserve">      絀等相對科目，平時採總額入帳，年終則採淨額列示。</t>
    <phoneticPr fontId="2" type="noConversion"/>
  </si>
  <si>
    <t xml:space="preserve">  本期賸餘(短絀)</t>
    <phoneticPr fontId="2" type="noConversion"/>
  </si>
  <si>
    <t xml:space="preserve">   未計利息股利之本期賸餘(短絀)</t>
    <phoneticPr fontId="2" type="noConversion"/>
  </si>
  <si>
    <t>現金及約當現金之淨增(淨減)</t>
    <phoneticPr fontId="2" type="noConversion"/>
  </si>
  <si>
    <t xml:space="preserve">    業務外賸餘(註1)</t>
    <phoneticPr fontId="2" type="noConversion"/>
  </si>
  <si>
    <t>淨值</t>
    <phoneticPr fontId="2" type="noConversion"/>
  </si>
  <si>
    <t>透過餘絀按公允價值衡量之金融資產-流動明細表</t>
    <phoneticPr fontId="8" type="noConversion"/>
  </si>
  <si>
    <t xml:space="preserve">    透過餘絀按公允價值衡量之金融資產－流動－股票－國內</t>
  </si>
  <si>
    <t>透過餘絀按公允價值衡量之金融資產－流動－借券</t>
  </si>
  <si>
    <t>透過餘絀按公允價值衡量之金融資產－流動－受益憑證</t>
  </si>
  <si>
    <t xml:space="preserve">    透過餘絀按公允價值衡量之金融資產－流動－受益憑證－國外</t>
  </si>
  <si>
    <t>透過餘絀按公允價值衡量之金融資產－流動－特別股</t>
  </si>
  <si>
    <t xml:space="preserve">    透過餘絀按公允價值衡量之金融資產－流動－特別股－一般特別股－國內</t>
  </si>
  <si>
    <t>透過餘絀按公允價值衡量之金融資產－流動－股權連結商品</t>
  </si>
  <si>
    <t xml:space="preserve">    透過餘絀按公允價值衡量之金融資產－流動－特別股－股權連結商品－國內</t>
  </si>
  <si>
    <t>透過餘絀按公允價值衡量之金融資產評價調整-流動明細表</t>
    <phoneticPr fontId="8" type="noConversion"/>
  </si>
  <si>
    <t>透過餘絀按公允價值衡量之金融資產評價調整－流動－股票</t>
  </si>
  <si>
    <t xml:space="preserve">    透過餘絀按公允價值衡量之金融資產評價調整－流動－股票－國內</t>
  </si>
  <si>
    <t>透過餘絀按公允價值衡量之金融資產評價調整－流動－借券</t>
  </si>
  <si>
    <t>透過餘絀按公允價值衡量之金融資產評價調整－流動－受益憑證</t>
  </si>
  <si>
    <t xml:space="preserve">    透過餘絀按公允價值衡量之金融資產評價調整－流動－受益憑證－國內</t>
  </si>
  <si>
    <t xml:space="preserve">    透過餘絀按公允價值衡量之金融資產評價調整－流動－受益憑證－國外</t>
  </si>
  <si>
    <t>透過餘絀按公允價值衡量之金融資產評價調整－流動－換匯契約</t>
  </si>
  <si>
    <t xml:space="preserve">    透過餘絀按公允價值衡量之金融資產評價調整－流動－換匯契約－國外</t>
  </si>
  <si>
    <t>透過餘絀按公允價值衡量之金融資產評價調整－流動－特別股</t>
  </si>
  <si>
    <t>透過餘絀按公允價值衡量之金融資產評價調整－流動－股權連結商品</t>
  </si>
  <si>
    <t xml:space="preserve">    透過餘絀按公允價值衡量之金融資產評價調整－流動－股權連結商品－國內</t>
  </si>
  <si>
    <t>透過餘絀按公允價值衡量之金融資產－流動－股票</t>
    <phoneticPr fontId="8" type="noConversion"/>
  </si>
  <si>
    <t>透過餘絀按公允價值衡量之金融資產-非流動明細表</t>
  </si>
  <si>
    <t>透過餘絀按公允價值衡量之金融資產－非流動－債券</t>
  </si>
  <si>
    <t>透過餘絀按公允價值衡量之金融資產－非流動－受益憑證</t>
  </si>
  <si>
    <t>透過餘絀按公允價值衡量之金融資產評價調整－非流動－債券</t>
  </si>
  <si>
    <t>透過餘絀按公允價值衡量之金融資產評價調整-非流動明細表</t>
  </si>
  <si>
    <t xml:space="preserve">    透過餘絀按公允價值衡量之金融資產評價調整－非流動－債券－國內</t>
  </si>
  <si>
    <t>持有至到期日金融資產-流動明細表</t>
    <phoneticPr fontId="8" type="noConversion"/>
  </si>
  <si>
    <t>其他金融資產－流動－附賣回有價證券投資－債券</t>
    <phoneticPr fontId="8" type="noConversion"/>
  </si>
  <si>
    <t>其他金融資產－流動－定期存款</t>
    <phoneticPr fontId="8" type="noConversion"/>
  </si>
  <si>
    <t>其他金融資產－非流動－定期存款</t>
    <phoneticPr fontId="8" type="noConversion"/>
  </si>
  <si>
    <t>存款利息收入－銀行存款利息收入－活儲－國內</t>
    <phoneticPr fontId="8" type="noConversion"/>
  </si>
  <si>
    <t>存款利息收入－銀行存款利息收入－活儲－國外</t>
    <phoneticPr fontId="8" type="noConversion"/>
  </si>
  <si>
    <t>存款利息收入－銀行存款利息收入－定存－國內</t>
    <phoneticPr fontId="8" type="noConversion"/>
  </si>
  <si>
    <t xml:space="preserve">  存款利息收入－銀行存款利息收入－活儲</t>
    <phoneticPr fontId="8" type="noConversion"/>
  </si>
  <si>
    <t xml:space="preserve">  存款利息收入－銀行存款利息收入－定存</t>
    <phoneticPr fontId="8" type="noConversion"/>
  </si>
  <si>
    <t>存款利息收入－銀行存款利息收入－定存－國外</t>
    <phoneticPr fontId="8" type="noConversion"/>
  </si>
  <si>
    <t>投資業務收入</t>
    <phoneticPr fontId="8" type="noConversion"/>
  </si>
  <si>
    <t>五、國外權益證券(註)</t>
    <phoneticPr fontId="2" type="noConversion"/>
  </si>
  <si>
    <t>六、另類投資(註)</t>
    <phoneticPr fontId="2" type="noConversion"/>
  </si>
  <si>
    <t xml:space="preserve">       銀行存款</t>
    <phoneticPr fontId="2" type="noConversion"/>
  </si>
  <si>
    <t xml:space="preserve">       -流動</t>
    <phoneticPr fontId="2" type="noConversion"/>
  </si>
  <si>
    <t xml:space="preserve">       透過餘絀按公允價值衡量之金融資產</t>
    <phoneticPr fontId="2" type="noConversion"/>
  </si>
  <si>
    <t xml:space="preserve">       評價調整-流動</t>
    <phoneticPr fontId="2" type="noConversion"/>
  </si>
  <si>
    <t xml:space="preserve">       持有至到期日金融資產-流動</t>
    <phoneticPr fontId="2" type="noConversion"/>
  </si>
  <si>
    <t xml:space="preserve">       委託經營資產</t>
    <phoneticPr fontId="2" type="noConversion"/>
  </si>
  <si>
    <t xml:space="preserve">       委託經營資產評價調整</t>
    <phoneticPr fontId="2" type="noConversion"/>
  </si>
  <si>
    <t xml:space="preserve">       應收退休金</t>
    <phoneticPr fontId="2" type="noConversion"/>
  </si>
  <si>
    <t xml:space="preserve">       應收利息</t>
    <phoneticPr fontId="2" type="noConversion"/>
  </si>
  <si>
    <t xml:space="preserve">       應收收益</t>
    <phoneticPr fontId="2" type="noConversion"/>
  </si>
  <si>
    <t xml:space="preserve">       其他應收款</t>
    <phoneticPr fontId="2" type="noConversion"/>
  </si>
  <si>
    <t xml:space="preserve">       -非流動</t>
    <phoneticPr fontId="2" type="noConversion"/>
  </si>
  <si>
    <t xml:space="preserve">       評價調整-非流動</t>
    <phoneticPr fontId="2" type="noConversion"/>
  </si>
  <si>
    <t xml:space="preserve">       持有至到期日金融資產-非流動</t>
    <phoneticPr fontId="2" type="noConversion"/>
  </si>
  <si>
    <t xml:space="preserve">       電腦軟體</t>
    <phoneticPr fontId="2" type="noConversion"/>
  </si>
  <si>
    <t xml:space="preserve">       催收款項</t>
    <phoneticPr fontId="2" type="noConversion"/>
  </si>
  <si>
    <t xml:space="preserve">       減：備抵呆帳-催收款項</t>
    <phoneticPr fontId="2" type="noConversion"/>
  </si>
  <si>
    <t xml:space="preserve">       其他金融資產-非流動</t>
    <phoneticPr fontId="2" type="noConversion"/>
  </si>
  <si>
    <t xml:space="preserve">    預付款項</t>
    <phoneticPr fontId="2" type="noConversion"/>
  </si>
  <si>
    <t xml:space="preserve">       其他預付款</t>
    <phoneticPr fontId="2" type="noConversion"/>
  </si>
  <si>
    <t xml:space="preserve">    應收款項</t>
    <phoneticPr fontId="2" type="noConversion"/>
  </si>
  <si>
    <t xml:space="preserve">    現金</t>
    <phoneticPr fontId="2" type="noConversion"/>
  </si>
  <si>
    <t xml:space="preserve">  流動資產</t>
    <phoneticPr fontId="2" type="noConversion"/>
  </si>
  <si>
    <t xml:space="preserve">  無形資產</t>
    <phoneticPr fontId="2" type="noConversion"/>
  </si>
  <si>
    <t xml:space="preserve">    無形資產</t>
    <phoneticPr fontId="2" type="noConversion"/>
  </si>
  <si>
    <t xml:space="preserve">  其他資產</t>
    <phoneticPr fontId="2" type="noConversion"/>
  </si>
  <si>
    <t xml:space="preserve">    什項資產</t>
    <phoneticPr fontId="2" type="noConversion"/>
  </si>
  <si>
    <t xml:space="preserve">  流動負債</t>
    <phoneticPr fontId="2" type="noConversion"/>
  </si>
  <si>
    <t xml:space="preserve">    應付款項</t>
    <phoneticPr fontId="2" type="noConversion"/>
  </si>
  <si>
    <t xml:space="preserve">       應付費用</t>
    <phoneticPr fontId="2" type="noConversion"/>
  </si>
  <si>
    <t xml:space="preserve">       其他應付款</t>
    <phoneticPr fontId="2" type="noConversion"/>
  </si>
  <si>
    <t xml:space="preserve">     勞工退休基金</t>
    <phoneticPr fontId="2" type="noConversion"/>
  </si>
  <si>
    <t xml:space="preserve">        勞工退休基金-本金</t>
    <phoneticPr fontId="2" type="noConversion"/>
  </si>
  <si>
    <t xml:space="preserve">        勞工退休基金-收益</t>
    <phoneticPr fontId="2" type="noConversion"/>
  </si>
  <si>
    <t xml:space="preserve">   累積餘絀</t>
    <phoneticPr fontId="2" type="noConversion"/>
  </si>
  <si>
    <t xml:space="preserve">     累積賸餘</t>
    <phoneticPr fontId="2" type="noConversion"/>
  </si>
  <si>
    <t xml:space="preserve">        累積賸餘</t>
    <phoneticPr fontId="2" type="noConversion"/>
  </si>
  <si>
    <t xml:space="preserve">       預收退休金</t>
    <phoneticPr fontId="2" type="noConversion"/>
  </si>
  <si>
    <t xml:space="preserve"> 淨值合計</t>
    <phoneticPr fontId="2" type="noConversion"/>
  </si>
  <si>
    <t xml:space="preserve">  負債及淨值合計</t>
    <phoneticPr fontId="2" type="noConversion"/>
  </si>
  <si>
    <t>投資業務收入</t>
    <phoneticPr fontId="8" type="noConversion"/>
  </si>
  <si>
    <t>投資業務成本</t>
    <phoneticPr fontId="8" type="noConversion"/>
  </si>
  <si>
    <t xml:space="preserve">  經理費</t>
    <phoneticPr fontId="2" type="noConversion"/>
  </si>
  <si>
    <t xml:space="preserve">  保管費</t>
    <phoneticPr fontId="2" type="noConversion"/>
  </si>
  <si>
    <t xml:space="preserve">本期賸餘(短絀) </t>
    <phoneticPr fontId="2" type="noConversion"/>
  </si>
  <si>
    <t>籌資活動之現金流量:</t>
    <phoneticPr fontId="2" type="noConversion"/>
  </si>
  <si>
    <t xml:space="preserve">  退休金收入</t>
    <phoneticPr fontId="2" type="noConversion"/>
  </si>
  <si>
    <t>雜項業務收入</t>
    <phoneticPr fontId="2" type="noConversion"/>
  </si>
  <si>
    <t>存款利息收入</t>
    <phoneticPr fontId="8" type="noConversion"/>
  </si>
  <si>
    <t>存款利息收入－活存</t>
    <phoneticPr fontId="8" type="noConversion"/>
  </si>
  <si>
    <t xml:space="preserve">  投資利息收入</t>
    <phoneticPr fontId="8" type="noConversion"/>
  </si>
  <si>
    <t>投資利息收入－債券</t>
    <phoneticPr fontId="8" type="noConversion"/>
  </si>
  <si>
    <t>投資利息收入－短期票券</t>
    <phoneticPr fontId="8" type="noConversion"/>
  </si>
  <si>
    <t>投資利息收入－交換</t>
    <phoneticPr fontId="8" type="noConversion"/>
  </si>
  <si>
    <t xml:space="preserve">  投資利益</t>
    <phoneticPr fontId="2" type="noConversion"/>
  </si>
  <si>
    <t>投資利益－股票</t>
    <phoneticPr fontId="8" type="noConversion"/>
  </si>
  <si>
    <t>投資利益－股票現金股利</t>
    <phoneticPr fontId="8" type="noConversion"/>
  </si>
  <si>
    <t xml:space="preserve">  投資評價利益</t>
    <phoneticPr fontId="2" type="noConversion"/>
  </si>
  <si>
    <t xml:space="preserve">  投資損失</t>
    <phoneticPr fontId="8" type="noConversion"/>
  </si>
  <si>
    <t xml:space="preserve">   未計利息股利之現金流入(流出)</t>
    <phoneticPr fontId="2" type="noConversion"/>
  </si>
  <si>
    <t xml:space="preserve">   收取利息</t>
    <phoneticPr fontId="2" type="noConversion"/>
  </si>
  <si>
    <t xml:space="preserve">   收取股利</t>
    <phoneticPr fontId="2" type="noConversion"/>
  </si>
  <si>
    <t xml:space="preserve">   支付利息</t>
    <phoneticPr fontId="2" type="noConversion"/>
  </si>
  <si>
    <t xml:space="preserve">     兌換賸餘(短絀)</t>
    <phoneticPr fontId="2" type="noConversion"/>
  </si>
  <si>
    <t xml:space="preserve">     流動資產淨減（淨增）</t>
    <phoneticPr fontId="2" type="noConversion"/>
  </si>
  <si>
    <t xml:space="preserve">  已實現兌換賸餘</t>
    <phoneticPr fontId="8" type="noConversion"/>
  </si>
  <si>
    <t>已實現兌換賸餘－自行運用</t>
    <phoneticPr fontId="8" type="noConversion"/>
  </si>
  <si>
    <t>已實現兌換賸餘－委託經營</t>
    <phoneticPr fontId="8" type="noConversion"/>
  </si>
  <si>
    <t xml:space="preserve">  未實現兌換賸餘</t>
    <phoneticPr fontId="8" type="noConversion"/>
  </si>
  <si>
    <t>未實現兌換賸餘－自行運用</t>
    <phoneticPr fontId="8" type="noConversion"/>
  </si>
  <si>
    <t>未實現兌換賸餘－委託經營</t>
    <phoneticPr fontId="8" type="noConversion"/>
  </si>
  <si>
    <t>其他利息收入</t>
    <phoneticPr fontId="8" type="noConversion"/>
  </si>
  <si>
    <t>雜項收入</t>
    <phoneticPr fontId="2" type="noConversion"/>
  </si>
  <si>
    <t xml:space="preserve">  手續費費用－匯款手續費－國內</t>
    <phoneticPr fontId="8" type="noConversion"/>
  </si>
  <si>
    <t xml:space="preserve">  手續費費用－票券集保帳戶維護費－國內</t>
    <phoneticPr fontId="8" type="noConversion"/>
  </si>
  <si>
    <t xml:space="preserve">  手續費費用－債券帳戶維護費及匯撥費－國內</t>
    <phoneticPr fontId="8" type="noConversion"/>
  </si>
  <si>
    <t xml:space="preserve">  投資評價損失－利率結構型商品－國內</t>
    <phoneticPr fontId="8" type="noConversion"/>
  </si>
  <si>
    <t>兌換短絀</t>
    <phoneticPr fontId="2" type="noConversion"/>
  </si>
  <si>
    <t xml:space="preserve"> 已實現兌換短絀</t>
    <phoneticPr fontId="8" type="noConversion"/>
  </si>
  <si>
    <t xml:space="preserve">   已實現兌換損失－自行運用</t>
    <phoneticPr fontId="8" type="noConversion"/>
  </si>
  <si>
    <t xml:space="preserve">   已實現兌換損失－委託經營</t>
    <phoneticPr fontId="8" type="noConversion"/>
  </si>
  <si>
    <t xml:space="preserve"> 未實現兌換短絀</t>
    <phoneticPr fontId="8" type="noConversion"/>
  </si>
  <si>
    <t xml:space="preserve">   未實現兌換損失－自行運用</t>
    <phoneticPr fontId="8" type="noConversion"/>
  </si>
  <si>
    <t>備註：1.本表所列投資業務成本之投資損失、投資評價損失，以及兌換短絀與其相對科目，採總額列示。</t>
    <phoneticPr fontId="8" type="noConversion"/>
  </si>
  <si>
    <t xml:space="preserve">  投資有價證券利息收入－債券－國外</t>
    <phoneticPr fontId="8" type="noConversion"/>
  </si>
  <si>
    <t xml:space="preserve">  投資有價證券利息收入－短期票券－國內</t>
    <phoneticPr fontId="8" type="noConversion"/>
  </si>
  <si>
    <t xml:space="preserve">  投資有價證券利息收入－利率結構型商品－國內</t>
    <phoneticPr fontId="8" type="noConversion"/>
  </si>
  <si>
    <t xml:space="preserve">  附賣回有價證券投資利息收入－債券－國內</t>
    <phoneticPr fontId="8" type="noConversion"/>
  </si>
  <si>
    <t xml:space="preserve">  投資利益－股票現金股利－國內</t>
    <phoneticPr fontId="8" type="noConversion"/>
  </si>
  <si>
    <t xml:space="preserve">  投資利益－受益憑證－國內</t>
    <phoneticPr fontId="8" type="noConversion"/>
  </si>
  <si>
    <t xml:space="preserve">  投資利益－受益憑證－國外</t>
    <phoneticPr fontId="8" type="noConversion"/>
  </si>
  <si>
    <t xml:space="preserve">  投資利益－受益憑證現金股利－國內</t>
    <phoneticPr fontId="8" type="noConversion"/>
  </si>
  <si>
    <t xml:space="preserve">  投資利益－受益憑證現金股利－國外</t>
    <phoneticPr fontId="8" type="noConversion"/>
  </si>
  <si>
    <t xml:space="preserve">  投資利益－債券－國外</t>
    <phoneticPr fontId="8" type="noConversion"/>
  </si>
  <si>
    <t xml:space="preserve">  投資利益－股權連結商品－國內</t>
    <phoneticPr fontId="8" type="noConversion"/>
  </si>
  <si>
    <t xml:space="preserve">  投資利益－委託經營－國外</t>
    <phoneticPr fontId="8" type="noConversion"/>
  </si>
  <si>
    <t xml:space="preserve">  投資利益－其他－國外</t>
    <phoneticPr fontId="8" type="noConversion"/>
  </si>
  <si>
    <t xml:space="preserve">  投資評價利益－受益憑證－國內</t>
    <phoneticPr fontId="8" type="noConversion"/>
  </si>
  <si>
    <t xml:space="preserve">  投資評價利益－受益憑證－國外</t>
    <phoneticPr fontId="8" type="noConversion"/>
  </si>
  <si>
    <t xml:space="preserve">  投資評價利益－債券－國內</t>
    <phoneticPr fontId="8" type="noConversion"/>
  </si>
  <si>
    <t xml:space="preserve">  投資評價利益－委託經營－國內</t>
    <phoneticPr fontId="8" type="noConversion"/>
  </si>
  <si>
    <t xml:space="preserve">  投資評價利益－委託經營－國外</t>
    <phoneticPr fontId="8" type="noConversion"/>
  </si>
  <si>
    <t xml:space="preserve">  投資評價利益－換匯契約－國外</t>
    <phoneticPr fontId="8" type="noConversion"/>
  </si>
  <si>
    <t xml:space="preserve">  投資評價利益－特別股－國內</t>
    <phoneticPr fontId="8" type="noConversion"/>
  </si>
  <si>
    <t xml:space="preserve">  投資評價利益－股權連結商品－國內</t>
    <phoneticPr fontId="8" type="noConversion"/>
  </si>
  <si>
    <t xml:space="preserve">  投資評價利益－利率結構型商品－國內</t>
    <phoneticPr fontId="8" type="noConversion"/>
  </si>
  <si>
    <t>同兌換賸餘明細表。</t>
    <phoneticPr fontId="8" type="noConversion"/>
  </si>
  <si>
    <t>同投資業務收入明細表。</t>
    <phoneticPr fontId="8" type="noConversion"/>
  </si>
  <si>
    <t>同投投資業務收入明細表。</t>
    <phoneticPr fontId="8" type="noConversion"/>
  </si>
  <si>
    <t>應收退休金</t>
    <phoneticPr fontId="8" type="noConversion"/>
  </si>
  <si>
    <t>其他金融資產-非流動明細表</t>
    <phoneticPr fontId="8" type="noConversion"/>
  </si>
  <si>
    <t>預收退休金明細表</t>
    <phoneticPr fontId="8" type="noConversion"/>
  </si>
  <si>
    <t>預收退休金</t>
    <phoneticPr fontId="8" type="noConversion"/>
  </si>
  <si>
    <t xml:space="preserve">   利息股利之調整（註1）</t>
    <phoneticPr fontId="2" type="noConversion"/>
  </si>
  <si>
    <t xml:space="preserve">     提存呆帳及評價短絀（註2）  </t>
    <phoneticPr fontId="2" type="noConversion"/>
  </si>
  <si>
    <t xml:space="preserve">     攤銷（註3） </t>
    <phoneticPr fontId="2" type="noConversion"/>
  </si>
  <si>
    <t xml:space="preserve">     其他（註4）  </t>
    <phoneticPr fontId="2" type="noConversion"/>
  </si>
  <si>
    <t>期初現金及約當現金(註5)</t>
    <phoneticPr fontId="2" type="noConversion"/>
  </si>
  <si>
    <t>收 支 餘 絀 決 算 表</t>
    <phoneticPr fontId="2" type="noConversion"/>
  </si>
  <si>
    <t xml:space="preserve"> 勞工退休基金(新制)</t>
    <phoneticPr fontId="2" type="noConversion"/>
  </si>
  <si>
    <t>餘 絀 撥 補 決 算 表</t>
    <phoneticPr fontId="2" type="noConversion"/>
  </si>
  <si>
    <t>勞工退休基金(新制)</t>
    <phoneticPr fontId="2" type="noConversion"/>
  </si>
  <si>
    <t>現 金 流 量 決 算 表</t>
    <phoneticPr fontId="2" type="noConversion"/>
  </si>
  <si>
    <t>平  衡  表</t>
    <phoneticPr fontId="2" type="noConversion"/>
  </si>
  <si>
    <t>收 繳 給 付 表</t>
    <phoneticPr fontId="2" type="noConversion"/>
  </si>
  <si>
    <t>投資業務收入明細表</t>
    <phoneticPr fontId="8" type="noConversion"/>
  </si>
  <si>
    <t>兌換賸餘明細表</t>
    <phoneticPr fontId="8" type="noConversion"/>
  </si>
  <si>
    <t>手續費收入明細表</t>
    <phoneticPr fontId="8" type="noConversion"/>
  </si>
  <si>
    <t>存款利息收入明細表</t>
    <phoneticPr fontId="8" type="noConversion"/>
  </si>
  <si>
    <t>其他利息收入明細表</t>
    <phoneticPr fontId="8" type="noConversion"/>
  </si>
  <si>
    <t>雜項業務收入明細表</t>
    <phoneticPr fontId="8" type="noConversion"/>
  </si>
  <si>
    <t>其他金融資產-流動明細表</t>
    <phoneticPr fontId="8" type="noConversion"/>
  </si>
  <si>
    <t>應收退休金明細表</t>
    <phoneticPr fontId="8" type="noConversion"/>
  </si>
  <si>
    <t>其他應收款明細表</t>
    <phoneticPr fontId="8" type="noConversion"/>
  </si>
  <si>
    <t>運用概況表</t>
    <phoneticPr fontId="2" type="noConversion"/>
  </si>
  <si>
    <t>未到期交換明細表</t>
    <phoneticPr fontId="2" type="noConversion"/>
  </si>
  <si>
    <t xml:space="preserve">    銀行存款－活儲存款-外幣花旗銀行</t>
    <phoneticPr fontId="8" type="noConversion"/>
  </si>
  <si>
    <t xml:space="preserve">    銀行存款－活儲存款-外幣玉山銀行</t>
    <phoneticPr fontId="8" type="noConversion"/>
  </si>
  <si>
    <t xml:space="preserve">    銀行存款－活儲存款-外幣三井住友銀行</t>
    <phoneticPr fontId="8" type="noConversion"/>
  </si>
  <si>
    <t>銀行存款－定期存款</t>
    <phoneticPr fontId="8" type="noConversion"/>
  </si>
  <si>
    <t xml:space="preserve">    透過餘絀按公允價值衡量之金融資產－流動－借券－國外</t>
    <phoneticPr fontId="8" type="noConversion"/>
  </si>
  <si>
    <t xml:space="preserve">    透過餘絀按公允價值衡量之金融資產－流動－受益憑證－國內</t>
    <phoneticPr fontId="8" type="noConversion"/>
  </si>
  <si>
    <t xml:space="preserve">    透過餘絀按公允價值衡量之金融資產評價調整－流動－借券－國外</t>
    <phoneticPr fontId="8" type="noConversion"/>
  </si>
  <si>
    <t xml:space="preserve">    透過餘絀按公允價值衡量之金融資產評價調整－流動－特別股－國內</t>
    <phoneticPr fontId="8" type="noConversion"/>
  </si>
  <si>
    <t xml:space="preserve">    透過餘絀按公允價值衡量之金融資產評價調整－非流動－受益憑證－國外</t>
    <phoneticPr fontId="8" type="noConversion"/>
  </si>
  <si>
    <t>透過餘絀按公允價值衡量之金融資產－非流動－利率結構型商品</t>
    <phoneticPr fontId="8" type="noConversion"/>
  </si>
  <si>
    <t>透過餘絀按公允價值衡量之金融資產評價調整－非流動－受益憑證</t>
    <phoneticPr fontId="8" type="noConversion"/>
  </si>
  <si>
    <t>透過餘絀按公允價值衡量之金融資產評價調整－非流動－利率結構型商品</t>
    <phoneticPr fontId="8" type="noConversion"/>
  </si>
  <si>
    <t xml:space="preserve">    透過餘絀按公允價值衡量之金融資產－非流動－受益憑證－國外</t>
    <phoneticPr fontId="8" type="noConversion"/>
  </si>
  <si>
    <t xml:space="preserve">    透過餘絀按公允價值衡量之金融資產－非流動－債券－國內</t>
    <phoneticPr fontId="8" type="noConversion"/>
  </si>
  <si>
    <t xml:space="preserve">    透過餘絀按公允價值衡量之金融資產－非流動－利率結構型商品－國內</t>
    <phoneticPr fontId="8" type="noConversion"/>
  </si>
  <si>
    <t xml:space="preserve">    銀行存款－定期存款－國外</t>
    <phoneticPr fontId="2" type="noConversion"/>
  </si>
  <si>
    <t xml:space="preserve">  本期賸餘</t>
    <phoneticPr fontId="2" type="noConversion"/>
  </si>
  <si>
    <t xml:space="preserve">    業務賸餘</t>
    <phoneticPr fontId="2" type="noConversion"/>
  </si>
  <si>
    <t xml:space="preserve">  兌換短絀</t>
    <phoneticPr fontId="2" type="noConversion"/>
  </si>
  <si>
    <t xml:space="preserve">  手續費費用－保管銀行保管費－國外</t>
    <phoneticPr fontId="8" type="noConversion"/>
  </si>
  <si>
    <t xml:space="preserve">  投資評價損失－股權連結商品－國內</t>
    <phoneticPr fontId="8" type="noConversion"/>
  </si>
  <si>
    <t xml:space="preserve"> 投資業務成本－手續費費用</t>
    <phoneticPr fontId="8" type="noConversion"/>
  </si>
  <si>
    <t xml:space="preserve"> 投資業務成本－投資損失</t>
    <phoneticPr fontId="2" type="noConversion"/>
  </si>
  <si>
    <t xml:space="preserve"> 投資業務成本－投資評價損失</t>
    <phoneticPr fontId="2" type="noConversion"/>
  </si>
  <si>
    <t xml:space="preserve">    應收帳款</t>
    <phoneticPr fontId="2" type="noConversion"/>
  </si>
  <si>
    <t xml:space="preserve">    應收退稅款</t>
    <phoneticPr fontId="2" type="noConversion"/>
  </si>
  <si>
    <t>存款利息收入－定存</t>
    <phoneticPr fontId="8" type="noConversion"/>
  </si>
  <si>
    <t>投資利息收入－存出保證金</t>
    <phoneticPr fontId="8" type="noConversion"/>
  </si>
  <si>
    <t>投資利益－受益憑證現金股利</t>
    <phoneticPr fontId="8" type="noConversion"/>
  </si>
  <si>
    <t xml:space="preserve">  投資評價損失</t>
    <phoneticPr fontId="2" type="noConversion"/>
  </si>
  <si>
    <t>投資評價損失－債券</t>
    <phoneticPr fontId="8" type="noConversion"/>
  </si>
  <si>
    <t xml:space="preserve">本期賸餘(短絀) </t>
    <phoneticPr fontId="2" type="noConversion"/>
  </si>
  <si>
    <t>雜項業務收入</t>
    <phoneticPr fontId="2" type="noConversion"/>
  </si>
  <si>
    <t xml:space="preserve">      3.本表所列投資業務收入及成本科目之交換利息收入(費用)、投資利益（損失）、投資評價利益（損失）及兌換賸餘(短絀)採淨額列示。</t>
    <phoneticPr fontId="8" type="noConversion"/>
  </si>
  <si>
    <t>兌換賸餘(註1)</t>
    <phoneticPr fontId="8" type="noConversion"/>
  </si>
  <si>
    <t xml:space="preserve">       透過餘絀按公允價值衡量之金融資產</t>
    <phoneticPr fontId="2" type="noConversion"/>
  </si>
  <si>
    <t xml:space="preserve">       其他金融資產-流動</t>
    <phoneticPr fontId="2" type="noConversion"/>
  </si>
  <si>
    <t xml:space="preserve">    流動金融資產</t>
    <phoneticPr fontId="2" type="noConversion"/>
  </si>
  <si>
    <t xml:space="preserve">  投資、長期應收款、貸墊款及準備金</t>
    <phoneticPr fontId="2" type="noConversion"/>
  </si>
  <si>
    <t xml:space="preserve">    非流動金融資產</t>
    <phoneticPr fontId="2" type="noConversion"/>
  </si>
  <si>
    <t xml:space="preserve">  投資業務收入</t>
    <phoneticPr fontId="2" type="noConversion"/>
  </si>
  <si>
    <t xml:space="preserve">  兌換賸餘</t>
    <phoneticPr fontId="2" type="noConversion"/>
  </si>
  <si>
    <t xml:space="preserve">  存款利息收入</t>
    <phoneticPr fontId="2" type="noConversion"/>
  </si>
  <si>
    <t xml:space="preserve">  其他利息收入</t>
    <phoneticPr fontId="2" type="noConversion"/>
  </si>
  <si>
    <t xml:space="preserve">  雜項業務收入</t>
    <phoneticPr fontId="2" type="noConversion"/>
  </si>
  <si>
    <t xml:space="preserve">  雜項收入</t>
    <phoneticPr fontId="2" type="noConversion"/>
  </si>
  <si>
    <t xml:space="preserve">  投資業務成本</t>
    <phoneticPr fontId="2" type="noConversion"/>
  </si>
  <si>
    <t>兌換賸餘</t>
    <phoneticPr fontId="8" type="noConversion"/>
  </si>
  <si>
    <t xml:space="preserve">  投資利益－股票－國內</t>
    <phoneticPr fontId="8" type="noConversion"/>
  </si>
  <si>
    <t xml:space="preserve"> 投資利益</t>
    <phoneticPr fontId="8" type="noConversion"/>
  </si>
  <si>
    <t xml:space="preserve">  投資評價利益－股票－國內</t>
    <phoneticPr fontId="8" type="noConversion"/>
  </si>
  <si>
    <t xml:space="preserve"> 投資評價利益</t>
    <phoneticPr fontId="8" type="noConversion"/>
  </si>
  <si>
    <t>備註：1.本表所列投資業務收入之投資利益、投資評價利益與其相對科目，採總額列示。</t>
    <phoneticPr fontId="8" type="noConversion"/>
  </si>
  <si>
    <t>國內委託經營經理費</t>
    <phoneticPr fontId="8" type="noConversion"/>
  </si>
  <si>
    <t>國外委託經營經理費</t>
    <phoneticPr fontId="8" type="noConversion"/>
  </si>
  <si>
    <t xml:space="preserve">  投資有價證券利息收入－債券－國內</t>
    <phoneticPr fontId="8" type="noConversion"/>
  </si>
  <si>
    <t xml:space="preserve"> 投資有價證券利息收入</t>
    <phoneticPr fontId="8" type="noConversion"/>
  </si>
  <si>
    <t xml:space="preserve">    預收款項</t>
    <phoneticPr fontId="2" type="noConversion"/>
  </si>
  <si>
    <t xml:space="preserve">   基金</t>
    <phoneticPr fontId="2" type="noConversion"/>
  </si>
  <si>
    <t>呆帳</t>
    <phoneticPr fontId="2" type="noConversion"/>
  </si>
  <si>
    <t>係催收款項滯納金呆帳提列數。</t>
    <phoneticPr fontId="8" type="noConversion"/>
  </si>
  <si>
    <t>滯納金收入明細表</t>
    <phoneticPr fontId="8" type="noConversion"/>
  </si>
  <si>
    <t>雜項收入明細表</t>
    <phoneticPr fontId="8" type="noConversion"/>
  </si>
  <si>
    <t>電腦軟體</t>
    <phoneticPr fontId="8" type="noConversion"/>
  </si>
  <si>
    <t>電腦軟體明細表</t>
    <phoneticPr fontId="8" type="noConversion"/>
  </si>
  <si>
    <t xml:space="preserve">    催收款項－退休金</t>
    <phoneticPr fontId="9" type="noConversion"/>
  </si>
  <si>
    <t xml:space="preserve">    備抵呆帳－催收款項－滯納金</t>
    <phoneticPr fontId="9" type="noConversion"/>
  </si>
  <si>
    <t>本 年 度
決 算 數
(2)</t>
    <phoneticPr fontId="2" type="noConversion"/>
  </si>
  <si>
    <t>本 年 度
預 算 數
(1)</t>
    <phoneticPr fontId="2" type="noConversion"/>
  </si>
  <si>
    <t xml:space="preserve">  調整非現金項目</t>
    <phoneticPr fontId="2" type="noConversion"/>
  </si>
  <si>
    <t xml:space="preserve">  業務活動之淨現金流入(流出)</t>
    <phoneticPr fontId="2" type="noConversion"/>
  </si>
  <si>
    <t xml:space="preserve">  投資活動之淨現金流入(流出)</t>
    <phoneticPr fontId="2" type="noConversion"/>
  </si>
  <si>
    <t xml:space="preserve">     流動金融資產淨減(淨增)</t>
    <phoneticPr fontId="2" type="noConversion"/>
  </si>
  <si>
    <t xml:space="preserve">     流動負債淨增（淨減）</t>
    <phoneticPr fontId="2" type="noConversion"/>
  </si>
  <si>
    <t xml:space="preserve">     增加投資</t>
    <phoneticPr fontId="2" type="noConversion"/>
  </si>
  <si>
    <t xml:space="preserve">     減少投資</t>
    <phoneticPr fontId="2" type="noConversion"/>
  </si>
  <si>
    <t xml:space="preserve">     增加無形資產</t>
    <phoneticPr fontId="2" type="noConversion"/>
  </si>
  <si>
    <t xml:space="preserve">     提繳勞工退休基金</t>
    <phoneticPr fontId="2" type="noConversion"/>
  </si>
  <si>
    <t xml:space="preserve">     給付勞工退休金</t>
    <phoneticPr fontId="2" type="noConversion"/>
  </si>
  <si>
    <t xml:space="preserve">  籌資活動之淨現金流入(流出)</t>
    <phoneticPr fontId="2" type="noConversion"/>
  </si>
  <si>
    <t xml:space="preserve">       其他預收款</t>
    <phoneticPr fontId="2" type="noConversion"/>
  </si>
  <si>
    <t xml:space="preserve">  其他費用(註1)      </t>
    <phoneticPr fontId="2" type="noConversion"/>
  </si>
  <si>
    <t>備註：1.係期貨交易稅、期貨手續費、債票券維護費、集保服務費、郵電費、證券交易所費用、存託憑證處理費用、股務處理費等費用。</t>
    <phoneticPr fontId="8" type="noConversion"/>
  </si>
  <si>
    <t>投資利益－債券</t>
    <phoneticPr fontId="8" type="noConversion"/>
  </si>
  <si>
    <t>投資利益－短票</t>
    <phoneticPr fontId="8" type="noConversion"/>
  </si>
  <si>
    <t>投資評價利益－股票</t>
    <phoneticPr fontId="8" type="noConversion"/>
  </si>
  <si>
    <t>投資評價損失－期貨</t>
    <phoneticPr fontId="8" type="noConversion"/>
  </si>
  <si>
    <t xml:space="preserve">  交換利息</t>
    <phoneticPr fontId="2" type="noConversion"/>
  </si>
  <si>
    <t>兌換短絀(註2)</t>
    <phoneticPr fontId="8" type="noConversion"/>
  </si>
  <si>
    <t>期貨</t>
    <phoneticPr fontId="2" type="noConversion"/>
  </si>
  <si>
    <t xml:space="preserve">    銀行存款－活儲存款-外幣匯豐銀行</t>
    <phoneticPr fontId="8" type="noConversion"/>
  </si>
  <si>
    <t>透過餘絀按公允價值衡量之金融資產－流動－債券</t>
    <phoneticPr fontId="8" type="noConversion"/>
  </si>
  <si>
    <t xml:space="preserve">    透過餘絀按公允價值衡量之金融資產－流動－債券－國內</t>
    <phoneticPr fontId="8" type="noConversion"/>
  </si>
  <si>
    <t>透過餘絀按公允價值衡量之金融資產評價調整－流動－債券</t>
    <phoneticPr fontId="8" type="noConversion"/>
  </si>
  <si>
    <t xml:space="preserve">    透過餘絀按公允價值衡量之金融資產評價調整－流動－債券－國內</t>
    <phoneticPr fontId="8" type="noConversion"/>
  </si>
  <si>
    <t xml:space="preserve">    委託經營資產－國內－10401</t>
    <phoneticPr fontId="8" type="noConversion"/>
  </si>
  <si>
    <t xml:space="preserve">    委託經營資產－國內－10202續約</t>
    <phoneticPr fontId="8" type="noConversion"/>
  </si>
  <si>
    <t xml:space="preserve">    委託經營資產－國內－10601</t>
    <phoneticPr fontId="8" type="noConversion"/>
  </si>
  <si>
    <t xml:space="preserve">    委託經營資產－國內－10301續約</t>
    <phoneticPr fontId="8" type="noConversion"/>
  </si>
  <si>
    <t xml:space="preserve">    委託經營資產－國內－10701</t>
    <phoneticPr fontId="8" type="noConversion"/>
  </si>
  <si>
    <t xml:space="preserve">    委託經營資產－國內－9902續約2</t>
    <phoneticPr fontId="8" type="noConversion"/>
  </si>
  <si>
    <t xml:space="preserve">    委託經營資產－國內－10401續約</t>
    <phoneticPr fontId="8" type="noConversion"/>
  </si>
  <si>
    <t xml:space="preserve">    委託經營資產－國內－10702</t>
    <phoneticPr fontId="8" type="noConversion"/>
  </si>
  <si>
    <t xml:space="preserve">    委託經營資產－國內－10001續約2</t>
    <phoneticPr fontId="8" type="noConversion"/>
  </si>
  <si>
    <t xml:space="preserve">    委託經營資產－國內－96續約4</t>
    <phoneticPr fontId="8" type="noConversion"/>
  </si>
  <si>
    <t xml:space="preserve">    應收收益－股利－國內</t>
    <phoneticPr fontId="8" type="noConversion"/>
  </si>
  <si>
    <t>其他預收款</t>
    <phoneticPr fontId="8" type="noConversion"/>
  </si>
  <si>
    <t xml:space="preserve">    其他預收款－國外</t>
    <phoneticPr fontId="8" type="noConversion"/>
  </si>
  <si>
    <t>勞工退休基金－收益－已分配</t>
    <phoneticPr fontId="9" type="noConversion"/>
  </si>
  <si>
    <t xml:space="preserve">   未實現兌換損失－委託經營</t>
    <phoneticPr fontId="8" type="noConversion"/>
  </si>
  <si>
    <t xml:space="preserve">  投資利益－委託經營－國內</t>
    <phoneticPr fontId="8" type="noConversion"/>
  </si>
  <si>
    <t>定期存款附表</t>
    <phoneticPr fontId="8" type="noConversion"/>
  </si>
  <si>
    <t>金     額</t>
    <phoneticPr fontId="8" type="noConversion"/>
  </si>
  <si>
    <t>銀行存款</t>
    <phoneticPr fontId="8" type="noConversion"/>
  </si>
  <si>
    <t>其他金融資產-流動</t>
    <phoneticPr fontId="8" type="noConversion"/>
  </si>
  <si>
    <t>其他金融資產
-非流動</t>
    <phoneticPr fontId="8" type="noConversion"/>
  </si>
  <si>
    <t>國內定期存款</t>
    <phoneticPr fontId="8" type="noConversion"/>
  </si>
  <si>
    <t>國外定期存款</t>
    <phoneticPr fontId="8" type="noConversion"/>
  </si>
  <si>
    <t>臺灣銀行</t>
    <phoneticPr fontId="8" type="noConversion"/>
  </si>
  <si>
    <t>臺灣土地銀行</t>
    <phoneticPr fontId="8" type="noConversion"/>
  </si>
  <si>
    <t>合作金庫商業銀行</t>
    <phoneticPr fontId="8" type="noConversion"/>
  </si>
  <si>
    <t>上海商業儲蓄銀行</t>
    <phoneticPr fontId="8" type="noConversion"/>
  </si>
  <si>
    <t>兆豐國際商業銀行</t>
    <phoneticPr fontId="8" type="noConversion"/>
  </si>
  <si>
    <t>王道商業銀行</t>
    <phoneticPr fontId="8" type="noConversion"/>
  </si>
  <si>
    <t>臺灣中小企業銀行</t>
    <phoneticPr fontId="8" type="noConversion"/>
  </si>
  <si>
    <t>台中商業銀行</t>
    <phoneticPr fontId="8" type="noConversion"/>
  </si>
  <si>
    <t>匯豐(台灣)商業銀行</t>
    <phoneticPr fontId="8" type="noConversion"/>
  </si>
  <si>
    <t>法商東方匯理銀行</t>
    <phoneticPr fontId="8" type="noConversion"/>
  </si>
  <si>
    <t>瑞興商業銀行</t>
    <phoneticPr fontId="8" type="noConversion"/>
  </si>
  <si>
    <t>臺灣新光商業銀行</t>
    <phoneticPr fontId="8" type="noConversion"/>
  </si>
  <si>
    <t>陽信商業銀行</t>
    <phoneticPr fontId="8" type="noConversion"/>
  </si>
  <si>
    <t>中華郵政公司</t>
    <phoneticPr fontId="8" type="noConversion"/>
  </si>
  <si>
    <t>聯邦商業銀行</t>
    <phoneticPr fontId="8" type="noConversion"/>
  </si>
  <si>
    <t>遠東國際商業銀行</t>
    <phoneticPr fontId="8" type="noConversion"/>
  </si>
  <si>
    <t>元大商業銀行</t>
    <phoneticPr fontId="8" type="noConversion"/>
  </si>
  <si>
    <t>凱基商業銀行</t>
    <phoneticPr fontId="8" type="noConversion"/>
  </si>
  <si>
    <t>星展(台灣)商業銀行</t>
    <phoneticPr fontId="8" type="noConversion"/>
  </si>
  <si>
    <t>台新國際商業銀行</t>
    <phoneticPr fontId="8" type="noConversion"/>
  </si>
  <si>
    <t>新加坡商星展銀行</t>
    <phoneticPr fontId="8" type="noConversion"/>
  </si>
  <si>
    <t>日盛國際商業銀行</t>
    <phoneticPr fontId="8" type="noConversion"/>
  </si>
  <si>
    <t>安泰商業銀行</t>
    <phoneticPr fontId="8" type="noConversion"/>
  </si>
  <si>
    <t>中國信託商業銀行</t>
    <phoneticPr fontId="8" type="noConversion"/>
  </si>
  <si>
    <t>NTD</t>
  </si>
  <si>
    <t>委外報表驗算</t>
    <phoneticPr fontId="8" type="noConversion"/>
  </si>
  <si>
    <t>其他預收款明細表</t>
    <phoneticPr fontId="8" type="noConversion"/>
  </si>
  <si>
    <t>主要係國內、外委託經營產生投資評價損失所致。</t>
    <phoneticPr fontId="8" type="noConversion"/>
  </si>
  <si>
    <t xml:space="preserve">    國內委託經營</t>
    <phoneticPr fontId="8" type="noConversion"/>
  </si>
  <si>
    <t xml:space="preserve">    國外委託經營</t>
    <phoneticPr fontId="2" type="noConversion"/>
  </si>
  <si>
    <t xml:space="preserve">    其他金融資產－非流動－定期存款－國內</t>
    <phoneticPr fontId="8" type="noConversion"/>
  </si>
  <si>
    <t xml:space="preserve">    買入選擇權契約價值</t>
    <phoneticPr fontId="8" type="noConversion"/>
  </si>
  <si>
    <t xml:space="preserve">    其他利息收入－國內</t>
    <phoneticPr fontId="8" type="noConversion"/>
  </si>
  <si>
    <t xml:space="preserve">    雜項業務收入－國內</t>
    <phoneticPr fontId="8" type="noConversion"/>
  </si>
  <si>
    <t xml:space="preserve">    雜項業務收入－國外</t>
    <phoneticPr fontId="8" type="noConversion"/>
  </si>
  <si>
    <t xml:space="preserve">    雜項收入</t>
    <phoneticPr fontId="8" type="noConversion"/>
  </si>
  <si>
    <t xml:space="preserve">    委託經營資產－國外－借券</t>
    <phoneticPr fontId="8" type="noConversion"/>
  </si>
  <si>
    <t xml:space="preserve">    委託經營資產－國外－10401</t>
    <phoneticPr fontId="8" type="noConversion"/>
  </si>
  <si>
    <t xml:space="preserve">    委託經營資產－國外－10402</t>
    <phoneticPr fontId="8" type="noConversion"/>
  </si>
  <si>
    <t xml:space="preserve">    委託經營資產－國外－10001續約</t>
    <phoneticPr fontId="8" type="noConversion"/>
  </si>
  <si>
    <t xml:space="preserve">    委託經營資產－國外－10501</t>
    <phoneticPr fontId="8" type="noConversion"/>
  </si>
  <si>
    <t xml:space="preserve">    委託經營資產－國外－9702續約2</t>
    <phoneticPr fontId="8" type="noConversion"/>
  </si>
  <si>
    <t xml:space="preserve">    委託經營資產－國外－10601</t>
    <phoneticPr fontId="8" type="noConversion"/>
  </si>
  <si>
    <t xml:space="preserve">    委託經營資產－國外－10101續約</t>
    <phoneticPr fontId="8" type="noConversion"/>
  </si>
  <si>
    <t xml:space="preserve">    委託經營資產－國外－9801續約2</t>
    <phoneticPr fontId="8" type="noConversion"/>
  </si>
  <si>
    <t xml:space="preserve">    委託經營資產－國外－9901續約2</t>
    <phoneticPr fontId="8" type="noConversion"/>
  </si>
  <si>
    <t xml:space="preserve">    委託經營資產－國外－10701</t>
    <phoneticPr fontId="8" type="noConversion"/>
  </si>
  <si>
    <t xml:space="preserve">    委託經營資產－國外－10201續約</t>
    <phoneticPr fontId="8" type="noConversion"/>
  </si>
  <si>
    <t xml:space="preserve">    委託經營資產－國外－10801</t>
    <phoneticPr fontId="8" type="noConversion"/>
  </si>
  <si>
    <t xml:space="preserve">    委託經營資產－國外－共用帳戶－權益證券帳戶</t>
    <phoneticPr fontId="8" type="noConversion"/>
  </si>
  <si>
    <t xml:space="preserve">    委託經營資產評價調整－國內－10401</t>
    <phoneticPr fontId="8" type="noConversion"/>
  </si>
  <si>
    <t xml:space="preserve">    委託經營資產評價調整－國內－10202續約</t>
    <phoneticPr fontId="8" type="noConversion"/>
  </si>
  <si>
    <t xml:space="preserve">    委託經營資產評價調整－國內－10601</t>
    <phoneticPr fontId="8" type="noConversion"/>
  </si>
  <si>
    <t xml:space="preserve">    委託經營資產評價調整－國內－10301續約</t>
    <phoneticPr fontId="8" type="noConversion"/>
  </si>
  <si>
    <t xml:space="preserve">    委託經營資產評價調整－國內－10701</t>
    <phoneticPr fontId="8" type="noConversion"/>
  </si>
  <si>
    <t xml:space="preserve">    委託經營資產評價調整－國內－9902續約2</t>
    <phoneticPr fontId="8" type="noConversion"/>
  </si>
  <si>
    <t xml:space="preserve">    委託經營資產評價調整－國內－10401續約</t>
    <phoneticPr fontId="8" type="noConversion"/>
  </si>
  <si>
    <t xml:space="preserve">    委託經營資產評價調整－國內－10702</t>
    <phoneticPr fontId="8" type="noConversion"/>
  </si>
  <si>
    <t xml:space="preserve">    委託經營資產評價調整－國內－10001續約2</t>
    <phoneticPr fontId="8" type="noConversion"/>
  </si>
  <si>
    <t xml:space="preserve">    委託經營資產評價調整－國內－96續約4</t>
    <phoneticPr fontId="8" type="noConversion"/>
  </si>
  <si>
    <t xml:space="preserve">    委託經營資產評價調整－國外－10701</t>
    <phoneticPr fontId="8" type="noConversion"/>
  </si>
  <si>
    <t xml:space="preserve">    其他金融資產－流動－定期存款－國內</t>
    <phoneticPr fontId="8" type="noConversion"/>
  </si>
  <si>
    <t xml:space="preserve">    其他金融資產－流動－定期存款－國外</t>
    <phoneticPr fontId="8" type="noConversion"/>
  </si>
  <si>
    <t xml:space="preserve">    其他金融資產－流動－附賣回有價證券投資－債券－國內</t>
    <phoneticPr fontId="8" type="noConversion"/>
  </si>
  <si>
    <t xml:space="preserve">    透過餘絀按公允價值衡量之金融資產評價調整－非流動－利率結構型商品－國內</t>
    <phoneticPr fontId="8" type="noConversion"/>
  </si>
  <si>
    <t xml:space="preserve">    手續費收入－借券－國外</t>
    <phoneticPr fontId="8" type="noConversion"/>
  </si>
  <si>
    <t xml:space="preserve">    銀行存款－活儲存款-外幣合作金庫銀行</t>
    <phoneticPr fontId="8" type="noConversion"/>
  </si>
  <si>
    <t>投資利息收入－期貨保證金</t>
    <phoneticPr fontId="8" type="noConversion"/>
  </si>
  <si>
    <t xml:space="preserve">  存入保證金利息費用</t>
    <phoneticPr fontId="2" type="noConversion"/>
  </si>
  <si>
    <t xml:space="preserve">  期貨保證金利息費用</t>
    <phoneticPr fontId="8" type="noConversion"/>
  </si>
  <si>
    <t>投資利益－期貨</t>
    <phoneticPr fontId="8" type="noConversion"/>
  </si>
  <si>
    <t>投資利益－受益憑證</t>
    <phoneticPr fontId="8" type="noConversion"/>
  </si>
  <si>
    <t>投資損失－選擇權</t>
    <phoneticPr fontId="8" type="noConversion"/>
  </si>
  <si>
    <t>投資評價損失－交換</t>
    <phoneticPr fontId="8" type="noConversion"/>
  </si>
  <si>
    <t>勞工退休基金(新制)</t>
    <phoneticPr fontId="2" type="noConversion"/>
  </si>
  <si>
    <t>平衡表（委託經營）</t>
    <phoneticPr fontId="2" type="noConversion"/>
  </si>
  <si>
    <t xml:space="preserve">             單位:新臺幣元</t>
    <phoneticPr fontId="2" type="noConversion"/>
  </si>
  <si>
    <t xml:space="preserve">   金       額</t>
    <phoneticPr fontId="2" type="noConversion"/>
  </si>
  <si>
    <t xml:space="preserve">   備     註</t>
    <phoneticPr fontId="2" type="noConversion"/>
  </si>
  <si>
    <t xml:space="preserve">  流動資產</t>
    <phoneticPr fontId="2" type="noConversion"/>
  </si>
  <si>
    <t xml:space="preserve">    銀行存款</t>
    <phoneticPr fontId="2" type="noConversion"/>
  </si>
  <si>
    <t xml:space="preserve">      活存</t>
    <phoneticPr fontId="2" type="noConversion"/>
  </si>
  <si>
    <t xml:space="preserve">      定存</t>
    <phoneticPr fontId="2" type="noConversion"/>
  </si>
  <si>
    <t xml:space="preserve">    透過餘絀按公允價值衡量之金融資產 -流動</t>
    <phoneticPr fontId="2" type="noConversion"/>
  </si>
  <si>
    <t>股票</t>
    <phoneticPr fontId="2" type="noConversion"/>
  </si>
  <si>
    <t>債券</t>
    <phoneticPr fontId="2" type="noConversion"/>
  </si>
  <si>
    <t>受益憑證</t>
    <phoneticPr fontId="2" type="noConversion"/>
  </si>
  <si>
    <t>短期票券</t>
    <phoneticPr fontId="2" type="noConversion"/>
  </si>
  <si>
    <t>選擇權</t>
    <phoneticPr fontId="2" type="noConversion"/>
  </si>
  <si>
    <t>期貨保證金</t>
    <phoneticPr fontId="2" type="noConversion"/>
  </si>
  <si>
    <t>交換</t>
    <phoneticPr fontId="2" type="noConversion"/>
  </si>
  <si>
    <t xml:space="preserve">   透過餘絀按公允價值衡量之金融資產評價調整-流動</t>
    <phoneticPr fontId="2" type="noConversion"/>
  </si>
  <si>
    <t>股票</t>
    <phoneticPr fontId="2" type="noConversion"/>
  </si>
  <si>
    <t>債券</t>
    <phoneticPr fontId="2" type="noConversion"/>
  </si>
  <si>
    <t>受益憑證</t>
    <phoneticPr fontId="2" type="noConversion"/>
  </si>
  <si>
    <t>短期票券</t>
    <phoneticPr fontId="2" type="noConversion"/>
  </si>
  <si>
    <t>選擇權</t>
    <phoneticPr fontId="2" type="noConversion"/>
  </si>
  <si>
    <t>遠匯契約</t>
    <phoneticPr fontId="2" type="noConversion"/>
  </si>
  <si>
    <t>交換</t>
    <phoneticPr fontId="2" type="noConversion"/>
  </si>
  <si>
    <t xml:space="preserve">    應收收益</t>
    <phoneticPr fontId="2" type="noConversion"/>
  </si>
  <si>
    <t xml:space="preserve">    應收利息</t>
    <phoneticPr fontId="2" type="noConversion"/>
  </si>
  <si>
    <t xml:space="preserve">    其他應收款</t>
    <phoneticPr fontId="2" type="noConversion"/>
  </si>
  <si>
    <t xml:space="preserve">  資產合計</t>
    <phoneticPr fontId="2" type="noConversion"/>
  </si>
  <si>
    <t xml:space="preserve">          單位:新臺幣元</t>
    <phoneticPr fontId="2" type="noConversion"/>
  </si>
  <si>
    <t>負債及淨資產</t>
    <phoneticPr fontId="2" type="noConversion"/>
  </si>
  <si>
    <t xml:space="preserve">   金       額</t>
    <phoneticPr fontId="2" type="noConversion"/>
  </si>
  <si>
    <t xml:space="preserve">  備     註</t>
    <phoneticPr fontId="2" type="noConversion"/>
  </si>
  <si>
    <t xml:space="preserve">   流動負債</t>
    <phoneticPr fontId="2" type="noConversion"/>
  </si>
  <si>
    <t xml:space="preserve">     應付帳款</t>
    <phoneticPr fontId="2" type="noConversion"/>
  </si>
  <si>
    <t xml:space="preserve">     應付代收款</t>
    <phoneticPr fontId="2" type="noConversion"/>
  </si>
  <si>
    <t xml:space="preserve">     應付費用</t>
    <phoneticPr fontId="2" type="noConversion"/>
  </si>
  <si>
    <t xml:space="preserve">       經理費</t>
    <phoneticPr fontId="2" type="noConversion"/>
  </si>
  <si>
    <t xml:space="preserve">       保管費 </t>
    <phoneticPr fontId="2" type="noConversion"/>
  </si>
  <si>
    <t xml:space="preserve">     其他應付款</t>
    <phoneticPr fontId="2" type="noConversion"/>
  </si>
  <si>
    <t xml:space="preserve">    透過餘絀按公允價值衡量之金融負債 -流動</t>
    <phoneticPr fontId="2" type="noConversion"/>
  </si>
  <si>
    <t xml:space="preserve">       借券費用 </t>
    <phoneticPr fontId="2" type="noConversion"/>
  </si>
  <si>
    <t xml:space="preserve">    透過餘絀按公允價值衡量之金融負債評價調整-流動</t>
    <phoneticPr fontId="2" type="noConversion"/>
  </si>
  <si>
    <t>期貨</t>
    <phoneticPr fontId="2" type="noConversion"/>
  </si>
  <si>
    <t>交換</t>
    <phoneticPr fontId="2" type="noConversion"/>
  </si>
  <si>
    <t>淨資產</t>
    <phoneticPr fontId="2" type="noConversion"/>
  </si>
  <si>
    <t xml:space="preserve">   委託投資資本</t>
    <phoneticPr fontId="2" type="noConversion"/>
  </si>
  <si>
    <t xml:space="preserve">   期初累積委託經營盈餘（虧損）</t>
    <phoneticPr fontId="2" type="noConversion"/>
  </si>
  <si>
    <t xml:space="preserve">   本年度委託經營利益（損失）</t>
    <phoneticPr fontId="2" type="noConversion"/>
  </si>
  <si>
    <t xml:space="preserve">  負債及淨資產合計</t>
    <phoneticPr fontId="2" type="noConversion"/>
  </si>
  <si>
    <t xml:space="preserve">  手續費費用－委託經營評選費用－國內</t>
    <phoneticPr fontId="8" type="noConversion"/>
  </si>
  <si>
    <t xml:space="preserve">  手續費費用－律師及顧問費－國內</t>
    <phoneticPr fontId="8" type="noConversion"/>
  </si>
  <si>
    <t>雜項費用</t>
    <phoneticPr fontId="8" type="noConversion"/>
  </si>
  <si>
    <t>係提繳單位申請領回前已依決算法第7條規定以「雜項收入」科目轉銷之溢繳退休金。</t>
    <phoneticPr fontId="8" type="noConversion"/>
  </si>
  <si>
    <t>%
(4)=(3)/(1)
*100</t>
    <phoneticPr fontId="8" type="noConversion"/>
  </si>
  <si>
    <t xml:space="preserve">    銀行存款－活儲存款－台灣銀行武昌分行</t>
    <phoneticPr fontId="8" type="noConversion"/>
  </si>
  <si>
    <t xml:space="preserve">    銀行存款－活儲存款-外幣土地銀行</t>
    <phoneticPr fontId="8" type="noConversion"/>
  </si>
  <si>
    <t xml:space="preserve">    銀行存款－活儲存款-外幣華南銀行</t>
    <phoneticPr fontId="8" type="noConversion"/>
  </si>
  <si>
    <t>持有至到期日金融資產－流動－借券</t>
    <phoneticPr fontId="8" type="noConversion"/>
  </si>
  <si>
    <t xml:space="preserve">    委託經營資產－國內－9701續約4</t>
    <phoneticPr fontId="8" type="noConversion"/>
  </si>
  <si>
    <t xml:space="preserve">    委託經營資產－國內－10101續約2</t>
    <phoneticPr fontId="8" type="noConversion"/>
  </si>
  <si>
    <t xml:space="preserve">    委託經營資產－國內－10102續約2</t>
    <phoneticPr fontId="8" type="noConversion"/>
  </si>
  <si>
    <t xml:space="preserve">    委託經營資產－國外－10401續約</t>
    <phoneticPr fontId="8" type="noConversion"/>
  </si>
  <si>
    <t xml:space="preserve">    委託經營資產－國外－10402續約</t>
    <phoneticPr fontId="8" type="noConversion"/>
  </si>
  <si>
    <t xml:space="preserve">    委託經營資產－國外－共用帳戶－固定收益帳戶</t>
    <phoneticPr fontId="8" type="noConversion"/>
  </si>
  <si>
    <t xml:space="preserve">    委託經營資產－國外－共用帳戶－另類投資帳戶</t>
    <phoneticPr fontId="8" type="noConversion"/>
  </si>
  <si>
    <t xml:space="preserve">    委託經營資產評價調整－國內－9701續約4</t>
    <phoneticPr fontId="8" type="noConversion"/>
  </si>
  <si>
    <t xml:space="preserve">    委託經營資產評價調整－國內－10101續約2</t>
    <phoneticPr fontId="8" type="noConversion"/>
  </si>
  <si>
    <t xml:space="preserve">    委託經營資產評價調整－國內－10102續約2</t>
    <phoneticPr fontId="8" type="noConversion"/>
  </si>
  <si>
    <t xml:space="preserve">    委託經營資產評價調整－國外－10001續約</t>
    <phoneticPr fontId="8" type="noConversion"/>
  </si>
  <si>
    <t xml:space="preserve">    委託經營資產評價調整－國外－9702續約2</t>
    <phoneticPr fontId="8" type="noConversion"/>
  </si>
  <si>
    <t xml:space="preserve">    委託經營資產評價調整－國外－10601</t>
    <phoneticPr fontId="8" type="noConversion"/>
  </si>
  <si>
    <t xml:space="preserve">    委託經營資產評價調整－國外－9901續約2</t>
    <phoneticPr fontId="8" type="noConversion"/>
  </si>
  <si>
    <t xml:space="preserve">    委託經營資產評價調整－國外－10201續約</t>
    <phoneticPr fontId="8" type="noConversion"/>
  </si>
  <si>
    <t xml:space="preserve">    委託經營資產評價調整－國外－10101續約</t>
    <phoneticPr fontId="8" type="noConversion"/>
  </si>
  <si>
    <t xml:space="preserve">    委託經營資產評價調整－國外－10801</t>
    <phoneticPr fontId="8" type="noConversion"/>
  </si>
  <si>
    <t xml:space="preserve">    委託經營資產評價調整－國外－10401續約</t>
    <phoneticPr fontId="8" type="noConversion"/>
  </si>
  <si>
    <t xml:space="preserve">    委託經營資產評價調整－國外－10402續約</t>
    <phoneticPr fontId="8" type="noConversion"/>
  </si>
  <si>
    <t xml:space="preserve">    其他應收款－賣出證券－國內</t>
    <phoneticPr fontId="8" type="noConversion"/>
  </si>
  <si>
    <t>第一商業銀行</t>
    <phoneticPr fontId="8" type="noConversion"/>
  </si>
  <si>
    <t>彰化商業銀行</t>
    <phoneticPr fontId="8" type="noConversion"/>
  </si>
  <si>
    <t xml:space="preserve">    AMERICAN CENTURY</t>
  </si>
  <si>
    <t xml:space="preserve">    AMUNDI</t>
  </si>
  <si>
    <t xml:space="preserve">    ASHMORE</t>
  </si>
  <si>
    <t xml:space="preserve">    BRANDYWINE</t>
  </si>
  <si>
    <t xml:space="preserve">    COHEN &amp;STEERS</t>
  </si>
  <si>
    <t xml:space="preserve">    CPR</t>
  </si>
  <si>
    <t xml:space="preserve">    DWS</t>
  </si>
  <si>
    <t xml:space="preserve">    FRANKLIN</t>
  </si>
  <si>
    <t xml:space="preserve">    GEODE</t>
  </si>
  <si>
    <t xml:space="preserve">    LGIM</t>
  </si>
  <si>
    <t xml:space="preserve">    MAGELLAN</t>
  </si>
  <si>
    <t xml:space="preserve">    MFS</t>
  </si>
  <si>
    <t xml:space="preserve">    NNIP</t>
  </si>
  <si>
    <t xml:space="preserve">    PIMCO</t>
  </si>
  <si>
    <t xml:space="preserve">    RREEF</t>
  </si>
  <si>
    <t xml:space="preserve">    TCW</t>
  </si>
  <si>
    <t xml:space="preserve">    北美信託</t>
  </si>
  <si>
    <t xml:space="preserve">    百達</t>
  </si>
  <si>
    <t xml:space="preserve">    貝萊德</t>
  </si>
  <si>
    <t xml:space="preserve">    坦伯頓</t>
  </si>
  <si>
    <t xml:space="preserve">    威靈頓</t>
  </si>
  <si>
    <t xml:space="preserve">    柏瑞</t>
  </si>
  <si>
    <t xml:space="preserve">    野村</t>
  </si>
  <si>
    <t xml:space="preserve">    麥格理 </t>
  </si>
  <si>
    <t xml:space="preserve">    博祿貝</t>
  </si>
  <si>
    <t xml:space="preserve">    富達</t>
  </si>
  <si>
    <t xml:space="preserve">    景順</t>
  </si>
  <si>
    <t xml:space="preserve">    瑞萬通博</t>
  </si>
  <si>
    <t xml:space="preserve">    道富</t>
  </si>
  <si>
    <t xml:space="preserve">    領航</t>
  </si>
  <si>
    <t xml:space="preserve">    安聯</t>
  </si>
  <si>
    <t xml:space="preserve">    摩根</t>
  </si>
  <si>
    <t xml:space="preserve">    盧米斯塞勒斯</t>
  </si>
  <si>
    <t xml:space="preserve">    聯博</t>
  </si>
  <si>
    <t>「其他應付款－其他－國內」科目係應撥還勞保費等，及已核發退休金因申請人提供帳號有誤、帳戶終止或拒絕往來等因素待重新改匯之款項。</t>
    <phoneticPr fontId="8" type="noConversion"/>
  </si>
  <si>
    <t xml:space="preserve">       暫付及待結轉帳項</t>
    <phoneticPr fontId="2" type="noConversion"/>
  </si>
  <si>
    <t>備抵呆帳-催收款項明細表</t>
    <phoneticPr fontId="8" type="noConversion"/>
  </si>
  <si>
    <t xml:space="preserve">    本年度業務賸餘分配數(註2)</t>
    <phoneticPr fontId="2" type="noConversion"/>
  </si>
  <si>
    <t xml:space="preserve">   累積餘絀(註3)</t>
    <phoneticPr fontId="2" type="noConversion"/>
  </si>
  <si>
    <t>匯率影響數</t>
    <phoneticPr fontId="8" type="noConversion"/>
  </si>
  <si>
    <t>期末現金及約當現金(註6)</t>
    <phoneticPr fontId="2" type="noConversion"/>
  </si>
  <si>
    <t xml:space="preserve">    持有至到期日金融資產－流動－短期票券－國外</t>
    <phoneticPr fontId="8" type="noConversion"/>
  </si>
  <si>
    <t>中華民國110年度</t>
    <phoneticPr fontId="2" type="noConversion"/>
  </si>
  <si>
    <t xml:space="preserve"> 中華民國110年度</t>
    <phoneticPr fontId="2" type="noConversion"/>
  </si>
  <si>
    <t>中華民國110年12月31日</t>
    <phoneticPr fontId="2" type="noConversion"/>
  </si>
  <si>
    <t>中華民國110年度</t>
    <phoneticPr fontId="8" type="noConversion"/>
  </si>
  <si>
    <t>中華民國110年12月31日</t>
    <phoneticPr fontId="8" type="noConversion"/>
  </si>
  <si>
    <t xml:space="preserve"> 中華民國110年12月31日</t>
    <phoneticPr fontId="2" type="noConversion"/>
  </si>
  <si>
    <t>投資利益－交換</t>
    <phoneticPr fontId="8" type="noConversion"/>
  </si>
  <si>
    <t>投資評價利益－選擇權</t>
    <phoneticPr fontId="8" type="noConversion"/>
  </si>
  <si>
    <t>投資評價損失－受益憑證</t>
    <phoneticPr fontId="8" type="noConversion"/>
  </si>
  <si>
    <t>投資評價損失－債券</t>
    <phoneticPr fontId="8" type="noConversion"/>
  </si>
  <si>
    <t>投資評價損失－遠匯契約</t>
    <phoneticPr fontId="8" type="noConversion"/>
  </si>
  <si>
    <t>投資評價損失－期貨</t>
    <phoneticPr fontId="8" type="noConversion"/>
  </si>
  <si>
    <t>投資評價損失－交換</t>
    <phoneticPr fontId="8" type="noConversion"/>
  </si>
  <si>
    <t xml:space="preserve">      4.本表賸餘（短絀）數含已收回委託經營帳戶賸餘32,981,316,252元。</t>
    <phoneticPr fontId="8" type="noConversion"/>
  </si>
  <si>
    <t xml:space="preserve">      2.包括已實現兌換賸餘1,808,351,069元，已實現買賣遠匯賸餘293,120,462元及本金兌換短絀35,742,322,461元。</t>
    <phoneticPr fontId="8" type="noConversion"/>
  </si>
  <si>
    <t>1.本年度業務外賸餘決算數756,094,152元，包括滯納金賸餘754,423,740元及其他業務外賸餘1,670,412元。</t>
    <phoneticPr fontId="2" type="noConversion"/>
  </si>
  <si>
    <t>2.本年度業務賸餘分配數283,684,601,724元，依「勞工退休金條例退休基金管理運用及盈虧分配辦法」第8條規定，以12月31日為盈虧分配基準日，全數分配予勞工，其</t>
    <phoneticPr fontId="2" type="noConversion"/>
  </si>
  <si>
    <t>3.本年度累積餘絀決算數6,757,293,594元，包括滯納金賸餘6,746,096,650元及其他業務外賸餘11,196,944元。</t>
    <phoneticPr fontId="2" type="noConversion"/>
  </si>
  <si>
    <t xml:space="preserve">備註:1.信託代理與保證資產(負債)1,476,699,534元﹝即為保證品(應付保證品)1,476,699,534元﹞ </t>
    <phoneticPr fontId="2" type="noConversion"/>
  </si>
  <si>
    <t xml:space="preserve">     2.遠期外匯合約名目金額143,959,387,500元﹝即為期收出售遠匯款（期付遠匯款）143,959,387,500元﹞      </t>
    <phoneticPr fontId="2" type="noConversion"/>
  </si>
  <si>
    <t>備註:退休金給付包含退休金本金25,030,327,034元、收益分配數10,280,774,718元及以滯納金補足收益數107,363元。</t>
    <phoneticPr fontId="2" type="noConversion"/>
  </si>
  <si>
    <t>1.係利息收入9,217,867,880元及股利收入8,816,077,691元。</t>
    <phoneticPr fontId="8" type="noConversion"/>
  </si>
  <si>
    <t>2.係淨投資評價利益69,227,042,911元及呆帳-滯納金69,953,104元。</t>
    <phoneticPr fontId="8" type="noConversion"/>
  </si>
  <si>
    <t>3.包括無形資產攤銷5,808,743元、持有至到期日金融資產-非流動溢價攤銷2,213,485,930元及折價攤銷7,358,529,288元。</t>
    <phoneticPr fontId="8" type="noConversion"/>
  </si>
  <si>
    <t>4.包括催收款項-滯納金淨增110,717,721元及註銷滯納金轉銷呆帳191,621,429元。</t>
    <phoneticPr fontId="8" type="noConversion"/>
  </si>
  <si>
    <t>5.包括銀行存款130,543,896,221元及自投資日起3個月內到期或清償之債權證券24,974,717,430元。</t>
    <phoneticPr fontId="8" type="noConversion"/>
  </si>
  <si>
    <t>6.包括銀行存款52,310,052,045元及自投資日起3個月內到期或清償之債權證券21,411,966,980元。</t>
    <phoneticPr fontId="8" type="noConversion"/>
  </si>
  <si>
    <t xml:space="preserve">    銀行存款－活儲存款－合作金庫銀行五洲分行</t>
    <phoneticPr fontId="8" type="noConversion"/>
  </si>
  <si>
    <t xml:space="preserve">    銀行存款－活儲存款-外幣凱基商業銀行</t>
    <phoneticPr fontId="8" type="noConversion"/>
  </si>
  <si>
    <t xml:space="preserve">    銀行存款－活儲存款-外幣第一銀行</t>
    <phoneticPr fontId="8" type="noConversion"/>
  </si>
  <si>
    <t xml:space="preserve">    委託經營資產－國內－10901</t>
    <phoneticPr fontId="8" type="noConversion"/>
  </si>
  <si>
    <t xml:space="preserve">    委託經營資產－國內－9801續約4</t>
    <phoneticPr fontId="8" type="noConversion"/>
  </si>
  <si>
    <t xml:space="preserve">    委託經營資產－國內－11001</t>
    <phoneticPr fontId="8" type="noConversion"/>
  </si>
  <si>
    <t xml:space="preserve">    委託經營資產－國內－10302續約</t>
    <phoneticPr fontId="8" type="noConversion"/>
  </si>
  <si>
    <t xml:space="preserve">    委託經營資產－國外－10901</t>
    <phoneticPr fontId="8" type="noConversion"/>
  </si>
  <si>
    <t xml:space="preserve">    委託經營資產－國外－9701續約3</t>
    <phoneticPr fontId="8" type="noConversion"/>
  </si>
  <si>
    <t xml:space="preserve">    委託經營資產－國外－10001續約2</t>
    <phoneticPr fontId="8" type="noConversion"/>
  </si>
  <si>
    <t xml:space="preserve">    委託經營資產－國外－10501續約</t>
    <phoneticPr fontId="8" type="noConversion"/>
  </si>
  <si>
    <t xml:space="preserve">    委託經營資產－國外－11001</t>
    <phoneticPr fontId="8" type="noConversion"/>
  </si>
  <si>
    <t xml:space="preserve">    委託經營資產評價調整－國內－10901</t>
    <phoneticPr fontId="8" type="noConversion"/>
  </si>
  <si>
    <t xml:space="preserve">    委託經營資產評價調整－國內－9801續約4</t>
    <phoneticPr fontId="8" type="noConversion"/>
  </si>
  <si>
    <t xml:space="preserve">    委託經營資產評價調整－國內－11001</t>
    <phoneticPr fontId="8" type="noConversion"/>
  </si>
  <si>
    <t xml:space="preserve">    委託經營資產評價調整－國內－10302續約</t>
    <phoneticPr fontId="8" type="noConversion"/>
  </si>
  <si>
    <t xml:space="preserve">    委託經營資產評價調整－國外－9801續約2</t>
    <phoneticPr fontId="8" type="noConversion"/>
  </si>
  <si>
    <t xml:space="preserve">    委託經營資產評價調整－國外－10901</t>
    <phoneticPr fontId="8" type="noConversion"/>
  </si>
  <si>
    <t xml:space="preserve">    委託經營資產評價調整－國外－9701續約3</t>
    <phoneticPr fontId="8" type="noConversion"/>
  </si>
  <si>
    <t xml:space="preserve">    委託經營資產評價調整－國外－10001續約2</t>
    <phoneticPr fontId="8" type="noConversion"/>
  </si>
  <si>
    <t xml:space="preserve">    委託經營資產評價調整－國外－10501續約</t>
    <phoneticPr fontId="8" type="noConversion"/>
  </si>
  <si>
    <t xml:space="preserve">    委託經營資產評價調整－國外－11001</t>
    <phoneticPr fontId="8" type="noConversion"/>
  </si>
  <si>
    <t xml:space="preserve">    其他應收款－賣出證券－國外</t>
    <phoneticPr fontId="8" type="noConversion"/>
  </si>
  <si>
    <t>永豐商業銀行</t>
    <phoneticPr fontId="8" type="noConversion"/>
  </si>
  <si>
    <t xml:space="preserve">
</t>
    <phoneticPr fontId="8" type="noConversion"/>
  </si>
  <si>
    <t>主要係超商及金融機構代收勞工退休金遲延入帳加計之利息收入。</t>
    <phoneticPr fontId="8" type="noConversion"/>
  </si>
  <si>
    <t>主要係採購案違約金收入、萬通票券支付陽明海運FRCP提前終止承諾費、國內委託經營內控疏失賠償金以及國外委託參與集體訴訟賠償收入。</t>
    <phoneticPr fontId="8" type="noConversion"/>
  </si>
  <si>
    <t>其他應收款－賣出證券</t>
    <phoneticPr fontId="8" type="noConversion"/>
  </si>
  <si>
    <t>其他預付款－預付投資款</t>
    <phoneticPr fontId="8" type="noConversion"/>
  </si>
  <si>
    <t>係投資國外受益憑證預付款。</t>
    <phoneticPr fontId="8" type="noConversion"/>
  </si>
  <si>
    <t>係投資國外基金私募基金資本匯回款。</t>
    <phoneticPr fontId="8" type="noConversion"/>
  </si>
  <si>
    <t>日商三井住友銀行</t>
    <phoneticPr fontId="8" type="noConversion"/>
  </si>
  <si>
    <t xml:space="preserve">    野村投信</t>
    <phoneticPr fontId="8" type="noConversion"/>
  </si>
  <si>
    <t xml:space="preserve">    ClearBridge</t>
  </si>
  <si>
    <t xml:space="preserve">    INSIGHT</t>
  </si>
  <si>
    <t xml:space="preserve">    ROBECO</t>
  </si>
  <si>
    <t xml:space="preserve">    WESTERN</t>
  </si>
  <si>
    <t xml:space="preserve">    世邦魏理仕</t>
  </si>
  <si>
    <t xml:space="preserve">    晉達</t>
  </si>
  <si>
    <t xml:space="preserve">    施羅德</t>
  </si>
  <si>
    <t xml:space="preserve">    普信</t>
  </si>
  <si>
    <t xml:space="preserve">    保德信投信</t>
    <phoneticPr fontId="8" type="noConversion"/>
  </si>
  <si>
    <t xml:space="preserve">    國泰投信</t>
    <phoneticPr fontId="8" type="noConversion"/>
  </si>
  <si>
    <t xml:space="preserve">    富邦投信</t>
    <phoneticPr fontId="8" type="noConversion"/>
  </si>
  <si>
    <t xml:space="preserve">    復華投信</t>
    <phoneticPr fontId="8" type="noConversion"/>
  </si>
  <si>
    <t xml:space="preserve">    群益投信</t>
    <phoneticPr fontId="8" type="noConversion"/>
  </si>
  <si>
    <t xml:space="preserve">    匯豐中華投信</t>
    <phoneticPr fontId="8" type="noConversion"/>
  </si>
  <si>
    <t xml:space="preserve">    統一投信</t>
    <phoneticPr fontId="8" type="noConversion"/>
  </si>
  <si>
    <t xml:space="preserve">    安聯投信</t>
    <phoneticPr fontId="8" type="noConversion"/>
  </si>
  <si>
    <t xml:space="preserve">    施羅德投信</t>
    <phoneticPr fontId="8" type="noConversion"/>
  </si>
  <si>
    <t xml:space="preserve">    第一金投信</t>
    <phoneticPr fontId="8" type="noConversion"/>
  </si>
  <si>
    <t xml:space="preserve">    台新投信</t>
    <phoneticPr fontId="8" type="noConversion"/>
  </si>
  <si>
    <t>係因投資掌握波段趨勢並進行汰弱留強及換股操作，致投資業務收入高於預算數。
本表所列投資業務收入-投資利益及其相對科目採總額列示，與投資業務成本-投資損失5,083,454,530元相抵後，為淨投資業務收入-投資利益239,915,725,942元。</t>
    <phoneticPr fontId="8" type="noConversion"/>
  </si>
  <si>
    <t>1.
2.</t>
    <phoneticPr fontId="8" type="noConversion"/>
  </si>
  <si>
    <t xml:space="preserve">3.
</t>
    <phoneticPr fontId="8" type="noConversion"/>
  </si>
  <si>
    <t>主要係營運量增加及積極與交易對手議價，並部分搭配以小額拆單方式承作，提升存款收益，致利息收入實際數高於預算數。</t>
    <phoneticPr fontId="8" type="noConversion"/>
  </si>
  <si>
    <t xml:space="preserve">係因美元相對新台幣貶值，致國外投資部位產生評價兌換損失。
本表所列兌換賸餘及其相對科目採總額列示，與兌換短絀80,139,528,966元相抵後，為淨兌換短絀34,840,692,966元。
</t>
    <phoneticPr fontId="8" type="noConversion"/>
  </si>
  <si>
    <t>1.
2.</t>
    <phoneticPr fontId="8" type="noConversion"/>
  </si>
  <si>
    <t>係因提繳單位依勞動部公告之「受嚴重特殊傳染性肺炎影響勞工紓困辦法」申請延緩繳納110年4月至8月份勞工退休金者，緩繳期間免徵滯納金，致實際數低於預算數。</t>
    <phoneticPr fontId="8" type="noConversion"/>
  </si>
  <si>
    <t xml:space="preserve">  中包括當年度勞工申請退休分配數10,280,774,718元及待分配至勞工個人專戶數273,403,827,006元。</t>
    <phoneticPr fontId="2" type="noConversion"/>
  </si>
  <si>
    <t xml:space="preserve">本表所列投資業務收入-投資評價利益及其相對科目採總額列示，與投資業務成本-投資評價損失276,992,035,413元相抵後，為淨投資業務收入-投資評價利益69,227,042,911元。
</t>
    <phoneticPr fontId="8" type="noConversion"/>
  </si>
  <si>
    <t>係依決算法第7條規定各預收退休金及應付保管款，於其年度終了屆滿4年，而仍未能實現者免予編列數。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</si>
</sst>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76" formatCode="0.0"/>
    <numFmt numFmtId="177" formatCode="#,##0.00_ "/>
    <numFmt numFmtId="178" formatCode="#,##0_ "/>
    <numFmt numFmtId="179" formatCode="#,##0_);[Red]\(#,##0\)"/>
    <numFmt numFmtId="180" formatCode="#,##0;[Red]#,##0"/>
    <numFmt numFmtId="181" formatCode="yyyy/m/d;@"/>
    <numFmt numFmtId="182" formatCode="_-* #,##0_-;\-* #,##0_-;_-* &quot;-&quot;??_-;_-@_-"/>
  </numFmts>
  <fonts count="59">
    <font>
      <sz val="12"/>
      <name val="Courier"/>
      <family val="3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Courier"/>
      <family val="3"/>
    </font>
    <font>
      <sz val="12"/>
      <name val="細明體"/>
      <family val="3"/>
      <charset val="136"/>
    </font>
    <font>
      <sz val="14"/>
      <name val="細明體"/>
      <family val="3"/>
      <charset val="136"/>
    </font>
    <font>
      <sz val="12"/>
      <name val="Times New Roman"/>
      <family val="1"/>
    </font>
    <font>
      <sz val="16"/>
      <name val="Courier"/>
      <family val="3"/>
    </font>
    <font>
      <sz val="9"/>
      <name val="細明體"/>
      <family val="3"/>
      <charset val="136"/>
    </font>
    <font>
      <sz val="9"/>
      <name val="華康楷書體W5"/>
      <family val="3"/>
      <charset val="136"/>
    </font>
    <font>
      <sz val="12"/>
      <color indexed="10"/>
      <name val="Courier"/>
      <family val="3"/>
    </font>
    <font>
      <sz val="10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22"/>
      <name val="標楷體"/>
      <family val="4"/>
      <charset val="136"/>
    </font>
    <font>
      <sz val="18"/>
      <name val="標楷體"/>
      <family val="4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1"/>
      <name val="標楷體"/>
      <family val="4"/>
      <charset val="136"/>
    </font>
    <font>
      <sz val="11"/>
      <color indexed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u/>
      <sz val="20"/>
      <name val="標楷體"/>
      <family val="4"/>
      <charset val="136"/>
    </font>
    <font>
      <b/>
      <sz val="20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1"/>
      <name val="Courier"/>
      <family val="3"/>
    </font>
    <font>
      <sz val="10"/>
      <color indexed="9"/>
      <name val="標楷體"/>
      <family val="4"/>
      <charset val="136"/>
    </font>
    <font>
      <sz val="10"/>
      <color indexed="9"/>
      <name val="Courier"/>
      <family val="3"/>
    </font>
    <font>
      <sz val="10"/>
      <name val="細明體"/>
      <family val="3"/>
      <charset val="136"/>
    </font>
    <font>
      <sz val="16"/>
      <name val="華康楷書體W5"/>
      <family val="3"/>
      <charset val="136"/>
    </font>
    <font>
      <b/>
      <sz val="12"/>
      <color indexed="9"/>
      <name val="標楷體"/>
      <family val="4"/>
      <charset val="136"/>
    </font>
    <font>
      <b/>
      <u/>
      <sz val="22"/>
      <name val="標楷體"/>
      <family val="4"/>
      <charset val="136"/>
    </font>
    <font>
      <b/>
      <u/>
      <sz val="20"/>
      <name val="標楷體"/>
      <family val="4"/>
      <charset val="136"/>
    </font>
    <font>
      <b/>
      <u/>
      <sz val="14"/>
      <name val="標楷體"/>
      <family val="4"/>
      <charset val="136"/>
    </font>
    <font>
      <b/>
      <sz val="12"/>
      <name val="Courier"/>
      <family val="3"/>
    </font>
    <font>
      <u/>
      <sz val="12"/>
      <name val="Courier"/>
      <family val="3"/>
    </font>
    <font>
      <sz val="11"/>
      <name val="新細明體"/>
      <family val="1"/>
      <charset val="136"/>
    </font>
    <font>
      <b/>
      <sz val="10"/>
      <name val="細明體"/>
      <family val="3"/>
      <charset val="136"/>
    </font>
    <font>
      <sz val="14"/>
      <color indexed="9"/>
      <name val="標楷體"/>
      <family val="4"/>
      <charset val="136"/>
    </font>
    <font>
      <strike/>
      <sz val="14"/>
      <name val="標楷體"/>
      <family val="4"/>
      <charset val="136"/>
    </font>
    <font>
      <sz val="22"/>
      <name val="標楷體"/>
      <family val="4"/>
      <charset val="136"/>
    </font>
    <font>
      <sz val="22"/>
      <name val="Courier"/>
      <family val="3"/>
    </font>
    <font>
      <b/>
      <sz val="24"/>
      <name val="標楷體"/>
      <family val="4"/>
      <charset val="136"/>
    </font>
    <font>
      <b/>
      <sz val="24"/>
      <name val="Courier"/>
      <family val="3"/>
    </font>
    <font>
      <b/>
      <u/>
      <sz val="2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Courier"/>
      <family val="3"/>
    </font>
    <font>
      <sz val="14"/>
      <color indexed="9"/>
      <name val="細明體"/>
      <family val="3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3"/>
      <name val="標楷體"/>
      <family val="4"/>
      <charset val="136"/>
    </font>
    <font>
      <sz val="10"/>
      <color indexed="81"/>
      <name val="Tahoma"/>
      <family val="2"/>
    </font>
    <font>
      <sz val="10"/>
      <color indexed="8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39" fontId="3" fillId="0" borderId="0"/>
    <xf numFmtId="39" fontId="3" fillId="0" borderId="0"/>
    <xf numFmtId="0" fontId="33" fillId="0" borderId="0" applyFont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0" fontId="1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663">
    <xf numFmtId="0" fontId="0" fillId="0" borderId="0" xfId="0"/>
    <xf numFmtId="37" fontId="4" fillId="0" borderId="0" xfId="7" applyFont="1"/>
    <xf numFmtId="37" fontId="4" fillId="0" borderId="0" xfId="7" applyFont="1" applyBorder="1"/>
    <xf numFmtId="37" fontId="4" fillId="0" borderId="0" xfId="7" applyFont="1" applyAlignment="1">
      <alignment horizontal="left" vertical="center"/>
    </xf>
    <xf numFmtId="37" fontId="4" fillId="0" borderId="0" xfId="8" applyFont="1"/>
    <xf numFmtId="37" fontId="4" fillId="0" borderId="0" xfId="8" applyFont="1" applyAlignment="1" applyProtection="1">
      <alignment horizontal="left"/>
    </xf>
    <xf numFmtId="37" fontId="4" fillId="0" borderId="0" xfId="7" quotePrefix="1" applyFont="1" applyAlignment="1">
      <alignment horizontal="left" vertical="center"/>
    </xf>
    <xf numFmtId="37" fontId="4" fillId="0" borderId="0" xfId="7" applyFont="1" applyBorder="1" applyProtection="1"/>
    <xf numFmtId="176" fontId="4" fillId="0" borderId="0" xfId="7" applyNumberFormat="1" applyFont="1" applyBorder="1" applyProtection="1"/>
    <xf numFmtId="37" fontId="1" fillId="0" borderId="0" xfId="5" applyFont="1"/>
    <xf numFmtId="178" fontId="4" fillId="0" borderId="0" xfId="0" applyNumberFormat="1" applyFont="1"/>
    <xf numFmtId="0" fontId="0" fillId="0" borderId="0" xfId="0" applyAlignment="1">
      <alignment vertical="center"/>
    </xf>
    <xf numFmtId="37" fontId="4" fillId="0" borderId="0" xfId="7" applyFont="1" applyAlignment="1">
      <alignment vertical="center"/>
    </xf>
    <xf numFmtId="0" fontId="4" fillId="0" borderId="0" xfId="0" applyFont="1" applyAlignment="1">
      <alignment vertical="center"/>
    </xf>
    <xf numFmtId="37" fontId="1" fillId="0" borderId="0" xfId="5" applyFont="1" applyBorder="1" applyAlignment="1"/>
    <xf numFmtId="37" fontId="4" fillId="0" borderId="0" xfId="6" applyFont="1" applyFill="1"/>
    <xf numFmtId="37" fontId="4" fillId="0" borderId="0" xfId="6" applyFont="1" applyFill="1" applyAlignment="1">
      <alignment vertical="center"/>
    </xf>
    <xf numFmtId="37" fontId="12" fillId="0" borderId="1" xfId="7" applyFont="1" applyBorder="1" applyAlignment="1" applyProtection="1">
      <alignment horizontal="center" vertical="center" wrapText="1"/>
    </xf>
    <xf numFmtId="37" fontId="12" fillId="0" borderId="2" xfId="7" applyFont="1" applyBorder="1" applyAlignment="1" applyProtection="1">
      <alignment horizontal="center" vertical="center" wrapText="1"/>
    </xf>
    <xf numFmtId="37" fontId="12" fillId="0" borderId="0" xfId="7" applyFont="1" applyBorder="1" applyAlignment="1" applyProtection="1">
      <alignment horizontal="right"/>
    </xf>
    <xf numFmtId="37" fontId="12" fillId="0" borderId="3" xfId="7" applyFont="1" applyBorder="1" applyAlignment="1" applyProtection="1">
      <alignment horizontal="left" vertical="center"/>
    </xf>
    <xf numFmtId="37" fontId="12" fillId="0" borderId="4" xfId="7" applyFont="1" applyBorder="1" applyAlignment="1" applyProtection="1">
      <alignment horizontal="left" vertical="center"/>
    </xf>
    <xf numFmtId="37" fontId="12" fillId="0" borderId="0" xfId="8" applyFont="1"/>
    <xf numFmtId="37" fontId="12" fillId="0" borderId="6" xfId="8" applyFont="1" applyBorder="1" applyAlignment="1" applyProtection="1">
      <alignment horizontal="center" vertical="center"/>
    </xf>
    <xf numFmtId="37" fontId="12" fillId="0" borderId="7" xfId="8" applyFont="1" applyBorder="1" applyAlignment="1" applyProtection="1">
      <alignment horizontal="center" vertical="center"/>
    </xf>
    <xf numFmtId="37" fontId="12" fillId="0" borderId="8" xfId="8" applyFont="1" applyBorder="1" applyAlignment="1" applyProtection="1">
      <alignment horizontal="center" vertical="center"/>
    </xf>
    <xf numFmtId="39" fontId="17" fillId="0" borderId="0" xfId="2" applyFont="1"/>
    <xf numFmtId="0" fontId="12" fillId="0" borderId="0" xfId="0" applyFont="1"/>
    <xf numFmtId="178" fontId="12" fillId="0" borderId="0" xfId="0" applyNumberFormat="1" applyFont="1"/>
    <xf numFmtId="0" fontId="12" fillId="0" borderId="0" xfId="0" applyFont="1" applyAlignment="1">
      <alignment horizontal="right"/>
    </xf>
    <xf numFmtId="3" fontId="12" fillId="0" borderId="9" xfId="6" applyNumberFormat="1" applyFont="1" applyBorder="1" applyAlignment="1" applyProtection="1">
      <alignment vertical="center"/>
    </xf>
    <xf numFmtId="3" fontId="12" fillId="0" borderId="10" xfId="6" applyNumberFormat="1" applyFont="1" applyBorder="1" applyAlignment="1" applyProtection="1">
      <alignment vertical="center"/>
    </xf>
    <xf numFmtId="3" fontId="12" fillId="0" borderId="11" xfId="6" applyNumberFormat="1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178" fontId="12" fillId="0" borderId="0" xfId="0" applyNumberFormat="1" applyFont="1" applyAlignment="1"/>
    <xf numFmtId="39" fontId="12" fillId="0" borderId="0" xfId="2" applyFont="1"/>
    <xf numFmtId="39" fontId="12" fillId="0" borderId="0" xfId="2" applyFont="1" applyAlignment="1" applyProtection="1">
      <alignment horizontal="center"/>
    </xf>
    <xf numFmtId="39" fontId="12" fillId="0" borderId="0" xfId="3" applyFont="1"/>
    <xf numFmtId="39" fontId="12" fillId="0" borderId="0" xfId="3" applyFont="1" applyAlignment="1" applyProtection="1">
      <alignment horizontal="left"/>
    </xf>
    <xf numFmtId="37" fontId="12" fillId="0" borderId="0" xfId="3" applyNumberFormat="1" applyFont="1" applyProtection="1"/>
    <xf numFmtId="10" fontId="12" fillId="0" borderId="0" xfId="3" applyNumberFormat="1" applyFont="1" applyProtection="1"/>
    <xf numFmtId="0" fontId="13" fillId="0" borderId="0" xfId="0" applyFont="1"/>
    <xf numFmtId="37" fontId="12" fillId="0" borderId="0" xfId="6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/>
    </xf>
    <xf numFmtId="0" fontId="23" fillId="0" borderId="0" xfId="0" applyFont="1" applyFill="1" applyBorder="1" applyAlignment="1">
      <alignment horizontal="left" vertical="center"/>
    </xf>
    <xf numFmtId="178" fontId="12" fillId="0" borderId="0" xfId="0" applyNumberFormat="1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/>
    <xf numFmtId="41" fontId="12" fillId="0" borderId="0" xfId="0" applyNumberFormat="1" applyFont="1" applyBorder="1"/>
    <xf numFmtId="41" fontId="12" fillId="0" borderId="0" xfId="0" applyNumberFormat="1" applyFont="1" applyBorder="1" applyAlignment="1">
      <alignment horizontal="right" vertical="center"/>
    </xf>
    <xf numFmtId="41" fontId="12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37" fontId="12" fillId="0" borderId="3" xfId="8" applyFont="1" applyBorder="1" applyAlignment="1" applyProtection="1">
      <alignment horizontal="left" vertical="center"/>
    </xf>
    <xf numFmtId="37" fontId="12" fillId="0" borderId="4" xfId="8" applyFont="1" applyBorder="1" applyAlignment="1" applyProtection="1">
      <alignment horizontal="left" vertical="center"/>
    </xf>
    <xf numFmtId="37" fontId="4" fillId="0" borderId="4" xfId="8" applyFont="1" applyBorder="1" applyAlignment="1" applyProtection="1">
      <alignment horizontal="left" vertical="center"/>
    </xf>
    <xf numFmtId="37" fontId="6" fillId="0" borderId="4" xfId="8" applyFont="1" applyBorder="1" applyAlignment="1" applyProtection="1">
      <alignment horizontal="left" vertical="center"/>
    </xf>
    <xf numFmtId="37" fontId="12" fillId="0" borderId="5" xfId="8" applyFont="1" applyBorder="1" applyAlignment="1" applyProtection="1">
      <alignment horizontal="center" vertical="center"/>
    </xf>
    <xf numFmtId="37" fontId="12" fillId="0" borderId="9" xfId="8" applyFont="1" applyBorder="1" applyAlignment="1" applyProtection="1">
      <alignment vertical="center"/>
    </xf>
    <xf numFmtId="37" fontId="12" fillId="0" borderId="10" xfId="8" applyFont="1" applyBorder="1" applyAlignment="1" applyProtection="1">
      <alignment vertical="center"/>
    </xf>
    <xf numFmtId="37" fontId="12" fillId="0" borderId="11" xfId="8" applyFont="1" applyBorder="1" applyAlignment="1" applyProtection="1">
      <alignment vertical="center"/>
    </xf>
    <xf numFmtId="3" fontId="12" fillId="0" borderId="9" xfId="0" applyNumberFormat="1" applyFont="1" applyBorder="1" applyAlignment="1">
      <alignment vertical="center"/>
    </xf>
    <xf numFmtId="177" fontId="12" fillId="0" borderId="9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77" fontId="20" fillId="0" borderId="10" xfId="0" applyNumberFormat="1" applyFont="1" applyBorder="1" applyAlignment="1">
      <alignment vertical="center"/>
    </xf>
    <xf numFmtId="37" fontId="12" fillId="0" borderId="12" xfId="8" applyFont="1" applyBorder="1" applyAlignment="1" applyProtection="1">
      <alignment vertical="center"/>
    </xf>
    <xf numFmtId="37" fontId="12" fillId="0" borderId="13" xfId="8" applyFont="1" applyBorder="1" applyAlignment="1" applyProtection="1">
      <alignment vertical="center"/>
    </xf>
    <xf numFmtId="37" fontId="12" fillId="0" borderId="14" xfId="8" applyFont="1" applyBorder="1" applyAlignment="1" applyProtection="1">
      <alignment vertical="center"/>
    </xf>
    <xf numFmtId="0" fontId="24" fillId="0" borderId="0" xfId="0" applyFont="1" applyAlignment="1">
      <alignment horizontal="right"/>
    </xf>
    <xf numFmtId="178" fontId="24" fillId="0" borderId="0" xfId="0" applyNumberFormat="1" applyFont="1"/>
    <xf numFmtId="39" fontId="24" fillId="0" borderId="0" xfId="2" quotePrefix="1" applyFont="1" applyAlignment="1" applyProtection="1">
      <alignment horizontal="right"/>
    </xf>
    <xf numFmtId="178" fontId="21" fillId="0" borderId="9" xfId="0" applyNumberFormat="1" applyFont="1" applyBorder="1" applyAlignment="1">
      <alignment vertical="center"/>
    </xf>
    <xf numFmtId="178" fontId="21" fillId="0" borderId="10" xfId="0" applyNumberFormat="1" applyFont="1" applyBorder="1" applyAlignment="1">
      <alignment vertical="center"/>
    </xf>
    <xf numFmtId="37" fontId="4" fillId="0" borderId="0" xfId="9" applyFont="1" applyFill="1"/>
    <xf numFmtId="37" fontId="4" fillId="0" borderId="0" xfId="9" applyFont="1" applyFill="1" applyAlignment="1">
      <alignment vertical="center"/>
    </xf>
    <xf numFmtId="37" fontId="4" fillId="0" borderId="0" xfId="9" applyFont="1" applyFill="1" applyAlignment="1" applyProtection="1">
      <alignment horizontal="left"/>
    </xf>
    <xf numFmtId="39" fontId="4" fillId="0" borderId="0" xfId="9" applyNumberFormat="1" applyFont="1" applyFill="1" applyBorder="1" applyAlignment="1" applyProtection="1">
      <alignment vertical="center"/>
    </xf>
    <xf numFmtId="176" fontId="4" fillId="0" borderId="0" xfId="9" applyNumberFormat="1" applyFont="1" applyFill="1" applyBorder="1" applyAlignment="1" applyProtection="1">
      <alignment vertical="center"/>
    </xf>
    <xf numFmtId="178" fontId="21" fillId="0" borderId="10" xfId="0" applyNumberFormat="1" applyFont="1" applyBorder="1"/>
    <xf numFmtId="178" fontId="21" fillId="0" borderId="10" xfId="0" applyNumberFormat="1" applyFont="1" applyBorder="1" applyAlignment="1">
      <alignment horizontal="right"/>
    </xf>
    <xf numFmtId="3" fontId="21" fillId="0" borderId="10" xfId="0" applyNumberFormat="1" applyFont="1" applyBorder="1" applyAlignment="1">
      <alignment vertical="center"/>
    </xf>
    <xf numFmtId="4" fontId="21" fillId="0" borderId="10" xfId="3" applyNumberFormat="1" applyFont="1" applyBorder="1"/>
    <xf numFmtId="37" fontId="21" fillId="0" borderId="10" xfId="3" applyNumberFormat="1" applyFont="1" applyBorder="1" applyAlignment="1" applyProtection="1">
      <alignment horizontal="center"/>
    </xf>
    <xf numFmtId="0" fontId="29" fillId="0" borderId="15" xfId="0" applyFont="1" applyBorder="1" applyAlignment="1">
      <alignment horizontal="center"/>
    </xf>
    <xf numFmtId="37" fontId="21" fillId="0" borderId="9" xfId="2" applyNumberFormat="1" applyFont="1" applyBorder="1" applyProtection="1"/>
    <xf numFmtId="37" fontId="21" fillId="0" borderId="10" xfId="2" applyNumberFormat="1" applyFont="1" applyBorder="1" applyProtection="1"/>
    <xf numFmtId="37" fontId="12" fillId="0" borderId="0" xfId="8" quotePrefix="1" applyFont="1" applyAlignment="1" applyProtection="1">
      <alignment horizontal="right"/>
    </xf>
    <xf numFmtId="3" fontId="12" fillId="0" borderId="10" xfId="6" applyNumberFormat="1" applyFont="1" applyFill="1" applyBorder="1" applyAlignment="1" applyProtection="1">
      <alignment vertical="center"/>
    </xf>
    <xf numFmtId="37" fontId="12" fillId="0" borderId="9" xfId="8" applyFont="1" applyFill="1" applyBorder="1" applyAlignment="1" applyProtection="1">
      <alignment vertical="center"/>
    </xf>
    <xf numFmtId="37" fontId="12" fillId="0" borderId="10" xfId="8" applyFont="1" applyFill="1" applyBorder="1" applyAlignment="1" applyProtection="1">
      <alignment vertical="center"/>
    </xf>
    <xf numFmtId="37" fontId="12" fillId="0" borderId="3" xfId="6" applyFont="1" applyFill="1" applyBorder="1" applyAlignment="1" applyProtection="1">
      <alignment horizontal="left" vertical="center"/>
    </xf>
    <xf numFmtId="37" fontId="12" fillId="0" borderId="4" xfId="6" applyFont="1" applyFill="1" applyBorder="1" applyAlignment="1" applyProtection="1">
      <alignment horizontal="left" vertical="center"/>
    </xf>
    <xf numFmtId="37" fontId="12" fillId="0" borderId="5" xfId="6" applyFont="1" applyFill="1" applyBorder="1" applyAlignment="1" applyProtection="1">
      <alignment horizontal="left" vertical="center"/>
    </xf>
    <xf numFmtId="37" fontId="5" fillId="0" borderId="0" xfId="6" applyFont="1" applyFill="1" applyAlignment="1" applyProtection="1">
      <alignment horizontal="left"/>
    </xf>
    <xf numFmtId="37" fontId="12" fillId="0" borderId="1" xfId="6" applyFont="1" applyFill="1" applyBorder="1" applyAlignment="1" applyProtection="1">
      <alignment horizontal="center" vertical="center" wrapText="1"/>
    </xf>
    <xf numFmtId="37" fontId="12" fillId="0" borderId="1" xfId="6" applyFont="1" applyFill="1" applyBorder="1" applyAlignment="1" applyProtection="1">
      <alignment horizontal="center" vertical="center"/>
    </xf>
    <xf numFmtId="37" fontId="12" fillId="0" borderId="0" xfId="9" applyFont="1" applyFill="1" applyAlignment="1" applyProtection="1">
      <alignment horizontal="left"/>
    </xf>
    <xf numFmtId="0" fontId="12" fillId="0" borderId="0" xfId="0" applyFont="1" applyFill="1"/>
    <xf numFmtId="37" fontId="12" fillId="0" borderId="0" xfId="10" applyFont="1" applyFill="1"/>
    <xf numFmtId="37" fontId="4" fillId="0" borderId="0" xfId="10" applyFont="1" applyFill="1"/>
    <xf numFmtId="37" fontId="4" fillId="0" borderId="0" xfId="10" applyFont="1" applyFill="1" applyAlignment="1"/>
    <xf numFmtId="37" fontId="12" fillId="0" borderId="5" xfId="10" applyFont="1" applyFill="1" applyBorder="1" applyAlignment="1" applyProtection="1">
      <alignment vertical="center"/>
    </xf>
    <xf numFmtId="37" fontId="4" fillId="0" borderId="0" xfId="10" applyFont="1" applyFill="1" applyAlignment="1" applyProtection="1">
      <alignment horizontal="center"/>
    </xf>
    <xf numFmtId="37" fontId="12" fillId="0" borderId="9" xfId="5" applyFont="1" applyFill="1" applyBorder="1" applyAlignment="1">
      <alignment vertical="center"/>
    </xf>
    <xf numFmtId="37" fontId="1" fillId="0" borderId="0" xfId="5" applyFont="1" applyFill="1"/>
    <xf numFmtId="37" fontId="1" fillId="0" borderId="16" xfId="5" applyFont="1" applyFill="1" applyBorder="1" applyAlignment="1"/>
    <xf numFmtId="37" fontId="1" fillId="0" borderId="0" xfId="5" applyFont="1" applyFill="1" applyBorder="1" applyAlignment="1"/>
    <xf numFmtId="37" fontId="1" fillId="0" borderId="0" xfId="5" applyFont="1" applyFill="1" applyAlignment="1"/>
    <xf numFmtId="37" fontId="1" fillId="0" borderId="0" xfId="5" applyFont="1" applyFill="1" applyBorder="1"/>
    <xf numFmtId="37" fontId="0" fillId="0" borderId="0" xfId="0" applyNumberFormat="1" applyFill="1" applyBorder="1"/>
    <xf numFmtId="0" fontId="0" fillId="0" borderId="0" xfId="0" applyFill="1" applyBorder="1"/>
    <xf numFmtId="37" fontId="12" fillId="0" borderId="0" xfId="5" applyFont="1" applyFill="1" applyBorder="1" applyAlignment="1"/>
    <xf numFmtId="37" fontId="12" fillId="0" borderId="0" xfId="5" applyFont="1" applyFill="1" applyAlignment="1"/>
    <xf numFmtId="180" fontId="12" fillId="0" borderId="10" xfId="12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37" fontId="12" fillId="0" borderId="0" xfId="8" applyFont="1" applyFill="1" applyBorder="1" applyAlignment="1" applyProtection="1">
      <alignment horizontal="left" vertical="center"/>
    </xf>
    <xf numFmtId="37" fontId="4" fillId="0" borderId="0" xfId="8" applyFont="1" applyFill="1" applyBorder="1" applyAlignment="1" applyProtection="1">
      <alignment vertical="center"/>
    </xf>
    <xf numFmtId="37" fontId="12" fillId="0" borderId="0" xfId="8" applyFont="1" applyFill="1" applyAlignment="1" applyProtection="1">
      <alignment horizontal="left"/>
    </xf>
    <xf numFmtId="37" fontId="4" fillId="0" borderId="0" xfId="8" applyFont="1" applyFill="1"/>
    <xf numFmtId="37" fontId="12" fillId="0" borderId="0" xfId="8" applyFont="1" applyFill="1"/>
    <xf numFmtId="177" fontId="12" fillId="0" borderId="10" xfId="0" applyNumberFormat="1" applyFont="1" applyFill="1" applyBorder="1" applyAlignment="1">
      <alignment vertical="center"/>
    </xf>
    <xf numFmtId="0" fontId="0" fillId="0" borderId="0" xfId="0" applyFill="1"/>
    <xf numFmtId="178" fontId="4" fillId="0" borderId="0" xfId="0" applyNumberFormat="1" applyFont="1" applyFill="1"/>
    <xf numFmtId="0" fontId="24" fillId="0" borderId="0" xfId="0" applyFont="1" applyFill="1" applyAlignment="1">
      <alignment horizontal="right"/>
    </xf>
    <xf numFmtId="0" fontId="0" fillId="0" borderId="0" xfId="0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37" fontId="12" fillId="0" borderId="7" xfId="8" applyFont="1" applyFill="1" applyBorder="1" applyAlignment="1" applyProtection="1">
      <alignment horizontal="center" vertical="center"/>
    </xf>
    <xf numFmtId="37" fontId="1" fillId="0" borderId="0" xfId="5" applyFont="1" applyFill="1" applyAlignment="1">
      <alignment vertical="center"/>
    </xf>
    <xf numFmtId="37" fontId="12" fillId="0" borderId="0" xfId="5" applyFont="1" applyFill="1" applyAlignment="1">
      <alignment horizontal="right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7" fontId="12" fillId="0" borderId="12" xfId="5" applyFont="1" applyFill="1" applyBorder="1" applyAlignment="1">
      <alignment vertical="center"/>
    </xf>
    <xf numFmtId="37" fontId="12" fillId="0" borderId="16" xfId="5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37" fontId="12" fillId="0" borderId="1" xfId="9" applyFont="1" applyFill="1" applyBorder="1" applyAlignment="1" applyProtection="1">
      <alignment horizontal="center" vertical="center" wrapText="1"/>
    </xf>
    <xf numFmtId="37" fontId="12" fillId="0" borderId="2" xfId="9" applyFont="1" applyFill="1" applyBorder="1" applyAlignment="1" applyProtection="1">
      <alignment horizontal="center" vertical="center" wrapText="1"/>
    </xf>
    <xf numFmtId="37" fontId="12" fillId="0" borderId="4" xfId="9" applyFont="1" applyFill="1" applyBorder="1" applyAlignment="1" applyProtection="1">
      <alignment horizontal="left" vertical="center"/>
    </xf>
    <xf numFmtId="37" fontId="12" fillId="0" borderId="4" xfId="9" applyFont="1" applyFill="1" applyBorder="1" applyAlignment="1" applyProtection="1">
      <alignment horizontal="left" vertical="center" wrapText="1"/>
    </xf>
    <xf numFmtId="37" fontId="12" fillId="0" borderId="4" xfId="9" applyFont="1" applyFill="1" applyBorder="1" applyAlignment="1" applyProtection="1">
      <alignment horizontal="left" vertical="top"/>
    </xf>
    <xf numFmtId="37" fontId="12" fillId="0" borderId="0" xfId="9" applyFont="1" applyFill="1"/>
    <xf numFmtId="0" fontId="12" fillId="0" borderId="0" xfId="12" applyFont="1" applyFill="1"/>
    <xf numFmtId="0" fontId="12" fillId="0" borderId="0" xfId="12" applyFont="1" applyFill="1" applyAlignment="1">
      <alignment horizontal="right"/>
    </xf>
    <xf numFmtId="0" fontId="17" fillId="0" borderId="0" xfId="12" applyFont="1" applyFill="1" applyAlignment="1">
      <alignment vertical="center"/>
    </xf>
    <xf numFmtId="180" fontId="12" fillId="0" borderId="9" xfId="12" applyNumberFormat="1" applyFont="1" applyFill="1" applyBorder="1" applyAlignment="1">
      <alignment vertical="center"/>
    </xf>
    <xf numFmtId="0" fontId="17" fillId="0" borderId="0" xfId="12" applyFont="1" applyFill="1"/>
    <xf numFmtId="0" fontId="24" fillId="0" borderId="0" xfId="12" applyFont="1" applyFill="1" applyBorder="1" applyAlignment="1">
      <alignment horizontal="left" vertical="center"/>
    </xf>
    <xf numFmtId="178" fontId="24" fillId="0" borderId="0" xfId="12" applyNumberFormat="1" applyFont="1" applyFill="1" applyBorder="1"/>
    <xf numFmtId="0" fontId="24" fillId="0" borderId="0" xfId="12" applyFont="1" applyFill="1" applyBorder="1" applyAlignment="1">
      <alignment vertical="center"/>
    </xf>
    <xf numFmtId="0" fontId="12" fillId="0" borderId="0" xfId="12" applyFont="1" applyFill="1" applyBorder="1" applyAlignment="1">
      <alignment horizontal="left" vertical="center"/>
    </xf>
    <xf numFmtId="178" fontId="12" fillId="0" borderId="0" xfId="12" applyNumberFormat="1" applyFont="1" applyFill="1" applyBorder="1"/>
    <xf numFmtId="0" fontId="12" fillId="0" borderId="0" xfId="12" applyFont="1" applyFill="1" applyBorder="1" applyAlignment="1">
      <alignment vertical="center"/>
    </xf>
    <xf numFmtId="37" fontId="12" fillId="0" borderId="3" xfId="6" applyFont="1" applyBorder="1" applyAlignment="1" applyProtection="1">
      <alignment horizontal="left" vertical="center"/>
    </xf>
    <xf numFmtId="37" fontId="12" fillId="0" borderId="4" xfId="6" applyFont="1" applyBorder="1" applyAlignment="1" applyProtection="1">
      <alignment horizontal="left" vertical="center" indent="1"/>
    </xf>
    <xf numFmtId="37" fontId="12" fillId="0" borderId="4" xfId="6" applyFont="1" applyBorder="1" applyAlignment="1" applyProtection="1">
      <alignment horizontal="left" vertical="center"/>
    </xf>
    <xf numFmtId="0" fontId="12" fillId="0" borderId="18" xfId="0" applyFont="1" applyBorder="1"/>
    <xf numFmtId="177" fontId="12" fillId="0" borderId="11" xfId="0" applyNumberFormat="1" applyFont="1" applyFill="1" applyBorder="1" applyAlignment="1">
      <alignment vertical="center"/>
    </xf>
    <xf numFmtId="0" fontId="12" fillId="0" borderId="4" xfId="0" applyFont="1" applyBorder="1"/>
    <xf numFmtId="0" fontId="12" fillId="0" borderId="10" xfId="0" applyFont="1" applyBorder="1"/>
    <xf numFmtId="0" fontId="21" fillId="0" borderId="6" xfId="0" applyFont="1" applyBorder="1" applyAlignment="1">
      <alignment horizontal="center" vertical="center"/>
    </xf>
    <xf numFmtId="178" fontId="21" fillId="0" borderId="7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178" fontId="21" fillId="0" borderId="11" xfId="0" applyNumberFormat="1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37" fontId="12" fillId="0" borderId="5" xfId="6" applyFont="1" applyBorder="1" applyAlignment="1" applyProtection="1">
      <alignment horizontal="center" vertical="center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4" fontId="12" fillId="0" borderId="11" xfId="6" applyNumberFormat="1" applyFont="1" applyBorder="1" applyAlignment="1" applyProtection="1">
      <alignment vertical="center"/>
    </xf>
    <xf numFmtId="0" fontId="24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center" wrapText="1"/>
    </xf>
    <xf numFmtId="0" fontId="24" fillId="0" borderId="13" xfId="0" applyFont="1" applyBorder="1" applyAlignment="1">
      <alignment vertical="top" wrapText="1"/>
    </xf>
    <xf numFmtId="0" fontId="12" fillId="0" borderId="14" xfId="0" applyFont="1" applyBorder="1" applyAlignment="1"/>
    <xf numFmtId="0" fontId="21" fillId="0" borderId="3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178" fontId="12" fillId="0" borderId="13" xfId="0" applyNumberFormat="1" applyFont="1" applyFill="1" applyBorder="1" applyAlignment="1">
      <alignment vertical="center"/>
    </xf>
    <xf numFmtId="178" fontId="12" fillId="0" borderId="11" xfId="0" applyNumberFormat="1" applyFont="1" applyFill="1" applyBorder="1" applyAlignment="1">
      <alignment vertical="center"/>
    </xf>
    <xf numFmtId="178" fontId="12" fillId="0" borderId="14" xfId="0" applyNumberFormat="1" applyFont="1" applyFill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12" fillId="0" borderId="18" xfId="0" applyFont="1" applyBorder="1" applyAlignment="1">
      <alignment vertical="center"/>
    </xf>
    <xf numFmtId="0" fontId="12" fillId="0" borderId="6" xfId="12" applyFont="1" applyFill="1" applyBorder="1" applyAlignment="1">
      <alignment horizontal="center" vertical="center"/>
    </xf>
    <xf numFmtId="0" fontId="12" fillId="0" borderId="7" xfId="12" applyFont="1" applyFill="1" applyBorder="1" applyAlignment="1">
      <alignment horizontal="center" vertical="center"/>
    </xf>
    <xf numFmtId="0" fontId="12" fillId="0" borderId="8" xfId="12" applyFont="1" applyFill="1" applyBorder="1" applyAlignment="1">
      <alignment horizontal="center" vertical="center"/>
    </xf>
    <xf numFmtId="0" fontId="12" fillId="0" borderId="12" xfId="12" applyFont="1" applyFill="1" applyBorder="1" applyAlignment="1">
      <alignment vertical="center"/>
    </xf>
    <xf numFmtId="37" fontId="12" fillId="0" borderId="4" xfId="6" applyFont="1" applyFill="1" applyBorder="1" applyAlignment="1" applyProtection="1">
      <alignment horizontal="left" vertical="center" indent="1"/>
    </xf>
    <xf numFmtId="0" fontId="12" fillId="0" borderId="13" xfId="12" applyFont="1" applyFill="1" applyBorder="1" applyAlignment="1">
      <alignment vertical="center"/>
    </xf>
    <xf numFmtId="37" fontId="12" fillId="0" borderId="4" xfId="6" applyFont="1" applyFill="1" applyBorder="1" applyAlignment="1" applyProtection="1">
      <alignment horizontal="left" vertical="center" indent="2"/>
    </xf>
    <xf numFmtId="0" fontId="12" fillId="0" borderId="4" xfId="12" applyFont="1" applyFill="1" applyBorder="1" applyAlignment="1">
      <alignment horizontal="left" vertical="center" indent="2"/>
    </xf>
    <xf numFmtId="0" fontId="12" fillId="0" borderId="14" xfId="12" applyFont="1" applyFill="1" applyBorder="1" applyAlignment="1">
      <alignment vertical="center"/>
    </xf>
    <xf numFmtId="37" fontId="21" fillId="0" borderId="3" xfId="6" applyFont="1" applyBorder="1" applyAlignment="1" applyProtection="1">
      <alignment horizontal="left" vertical="center"/>
    </xf>
    <xf numFmtId="180" fontId="21" fillId="0" borderId="13" xfId="0" applyNumberFormat="1" applyFont="1" applyFill="1" applyBorder="1" applyAlignment="1">
      <alignment vertical="center"/>
    </xf>
    <xf numFmtId="37" fontId="21" fillId="0" borderId="4" xfId="6" applyFont="1" applyBorder="1" applyAlignment="1" applyProtection="1">
      <alignment horizontal="left" vertical="center"/>
    </xf>
    <xf numFmtId="0" fontId="27" fillId="0" borderId="5" xfId="0" applyFont="1" applyFill="1" applyBorder="1" applyAlignment="1">
      <alignment horizontal="center" vertical="center"/>
    </xf>
    <xf numFmtId="180" fontId="21" fillId="0" borderId="14" xfId="0" applyNumberFormat="1" applyFont="1" applyFill="1" applyBorder="1" applyAlignment="1">
      <alignment vertical="center"/>
    </xf>
    <xf numFmtId="3" fontId="21" fillId="0" borderId="13" xfId="3" applyNumberFormat="1" applyFont="1" applyBorder="1"/>
    <xf numFmtId="181" fontId="21" fillId="0" borderId="18" xfId="3" quotePrefix="1" applyNumberFormat="1" applyFont="1" applyBorder="1" applyAlignment="1" applyProtection="1">
      <alignment horizontal="center"/>
    </xf>
    <xf numFmtId="4" fontId="21" fillId="0" borderId="11" xfId="3" applyNumberFormat="1" applyFont="1" applyBorder="1"/>
    <xf numFmtId="3" fontId="21" fillId="0" borderId="14" xfId="3" applyNumberFormat="1" applyFont="1" applyBorder="1" applyAlignment="1">
      <alignment vertical="center"/>
    </xf>
    <xf numFmtId="39" fontId="21" fillId="0" borderId="6" xfId="2" applyFont="1" applyBorder="1" applyAlignment="1" applyProtection="1">
      <alignment horizontal="center" vertical="center"/>
    </xf>
    <xf numFmtId="39" fontId="21" fillId="0" borderId="7" xfId="2" applyFont="1" applyBorder="1" applyAlignment="1" applyProtection="1">
      <alignment horizontal="center" vertical="center"/>
    </xf>
    <xf numFmtId="39" fontId="21" fillId="0" borderId="3" xfId="2" applyFont="1" applyBorder="1" applyAlignment="1" applyProtection="1">
      <alignment horizontal="left"/>
    </xf>
    <xf numFmtId="39" fontId="21" fillId="0" borderId="13" xfId="2" applyFont="1" applyBorder="1"/>
    <xf numFmtId="39" fontId="21" fillId="0" borderId="4" xfId="2" applyFont="1" applyBorder="1" applyAlignment="1" applyProtection="1">
      <alignment horizontal="left"/>
    </xf>
    <xf numFmtId="39" fontId="21" fillId="0" borderId="4" xfId="2" applyFont="1" applyBorder="1"/>
    <xf numFmtId="39" fontId="21" fillId="0" borderId="5" xfId="2" applyFont="1" applyBorder="1"/>
    <xf numFmtId="37" fontId="21" fillId="0" borderId="11" xfId="2" applyNumberFormat="1" applyFont="1" applyBorder="1" applyProtection="1"/>
    <xf numFmtId="39" fontId="21" fillId="0" borderId="14" xfId="2" applyFont="1" applyBorder="1"/>
    <xf numFmtId="39" fontId="22" fillId="0" borderId="13" xfId="2" applyFont="1" applyBorder="1"/>
    <xf numFmtId="39" fontId="21" fillId="0" borderId="5" xfId="2" applyFont="1" applyBorder="1" applyAlignment="1">
      <alignment horizontal="center"/>
    </xf>
    <xf numFmtId="3" fontId="12" fillId="0" borderId="0" xfId="0" applyNumberFormat="1" applyFont="1" applyBorder="1" applyAlignment="1">
      <alignment vertical="center"/>
    </xf>
    <xf numFmtId="37" fontId="12" fillId="0" borderId="2" xfId="6" applyFont="1" applyFill="1" applyBorder="1" applyAlignment="1" applyProtection="1">
      <alignment horizontal="center" vertical="center"/>
    </xf>
    <xf numFmtId="37" fontId="4" fillId="0" borderId="0" xfId="6" applyFont="1" applyFill="1" applyAlignment="1" applyProtection="1">
      <alignment horizontal="center"/>
    </xf>
    <xf numFmtId="0" fontId="18" fillId="0" borderId="0" xfId="13" applyFont="1" applyFill="1" applyAlignment="1">
      <alignment horizontal="center"/>
    </xf>
    <xf numFmtId="0" fontId="18" fillId="0" borderId="0" xfId="13" applyFont="1" applyFill="1" applyAlignment="1"/>
    <xf numFmtId="178" fontId="22" fillId="0" borderId="10" xfId="0" applyNumberFormat="1" applyFont="1" applyBorder="1" applyAlignment="1">
      <alignment vertical="center"/>
    </xf>
    <xf numFmtId="178" fontId="20" fillId="0" borderId="10" xfId="0" applyNumberFormat="1" applyFont="1" applyFill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180" fontId="12" fillId="0" borderId="10" xfId="6" applyNumberFormat="1" applyFont="1" applyFill="1" applyBorder="1" applyAlignment="1" applyProtection="1">
      <alignment vertical="center"/>
    </xf>
    <xf numFmtId="178" fontId="12" fillId="0" borderId="10" xfId="0" applyNumberFormat="1" applyFont="1" applyFill="1" applyBorder="1" applyAlignment="1">
      <alignment vertical="center"/>
    </xf>
    <xf numFmtId="39" fontId="21" fillId="0" borderId="9" xfId="3" applyFont="1" applyBorder="1" applyAlignment="1">
      <alignment horizontal="center"/>
    </xf>
    <xf numFmtId="37" fontId="12" fillId="0" borderId="16" xfId="6" applyFont="1" applyBorder="1" applyAlignment="1" applyProtection="1">
      <alignment horizontal="left" vertical="center"/>
    </xf>
    <xf numFmtId="37" fontId="12" fillId="0" borderId="0" xfId="5" applyFont="1" applyFill="1" applyAlignment="1">
      <alignment horizontal="left"/>
    </xf>
    <xf numFmtId="37" fontId="32" fillId="0" borderId="0" xfId="9" applyFont="1" applyFill="1" applyAlignment="1">
      <alignment vertical="center"/>
    </xf>
    <xf numFmtId="37" fontId="11" fillId="0" borderId="0" xfId="9" applyFont="1" applyFill="1" applyAlignment="1">
      <alignment vertical="center"/>
    </xf>
    <xf numFmtId="37" fontId="32" fillId="0" borderId="0" xfId="9" applyFont="1" applyFill="1" applyAlignment="1">
      <alignment horizontal="center" vertical="center"/>
    </xf>
    <xf numFmtId="37" fontId="32" fillId="0" borderId="0" xfId="9" applyFont="1" applyFill="1" applyAlignment="1">
      <alignment vertical="center" wrapText="1"/>
    </xf>
    <xf numFmtId="178" fontId="52" fillId="0" borderId="10" xfId="0" applyNumberFormat="1" applyFont="1" applyFill="1" applyBorder="1" applyAlignment="1">
      <alignment vertical="center"/>
    </xf>
    <xf numFmtId="0" fontId="21" fillId="0" borderId="4" xfId="0" applyFont="1" applyBorder="1" applyAlignment="1">
      <alignment vertical="center" wrapText="1"/>
    </xf>
    <xf numFmtId="37" fontId="53" fillId="0" borderId="10" xfId="8" applyFont="1" applyFill="1" applyBorder="1" applyAlignment="1" applyProtection="1">
      <alignment vertical="center"/>
    </xf>
    <xf numFmtId="37" fontId="12" fillId="0" borderId="0" xfId="6" applyFont="1" applyFill="1" applyAlignment="1" applyProtection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37" fontId="19" fillId="0" borderId="3" xfId="9" applyFont="1" applyFill="1" applyBorder="1" applyAlignment="1" applyProtection="1">
      <alignment horizontal="left" vertical="center"/>
    </xf>
    <xf numFmtId="37" fontId="19" fillId="0" borderId="4" xfId="9" applyFont="1" applyFill="1" applyBorder="1" applyAlignment="1" applyProtection="1">
      <alignment horizontal="left" vertical="center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21" fillId="0" borderId="4" xfId="0" applyFont="1" applyBorder="1" applyAlignment="1">
      <alignment horizontal="left" vertical="center" indent="1"/>
    </xf>
    <xf numFmtId="37" fontId="17" fillId="0" borderId="3" xfId="9" applyFont="1" applyFill="1" applyBorder="1" applyAlignment="1" applyProtection="1">
      <alignment horizontal="left" vertical="center"/>
    </xf>
    <xf numFmtId="37" fontId="17" fillId="0" borderId="4" xfId="9" applyFont="1" applyFill="1" applyBorder="1" applyAlignment="1" applyProtection="1">
      <alignment horizontal="left" vertical="center"/>
    </xf>
    <xf numFmtId="37" fontId="17" fillId="0" borderId="4" xfId="9" applyFont="1" applyFill="1" applyBorder="1" applyAlignment="1" applyProtection="1">
      <alignment horizontal="left" vertical="center" indent="3"/>
    </xf>
    <xf numFmtId="37" fontId="17" fillId="0" borderId="4" xfId="9" applyFont="1" applyFill="1" applyBorder="1" applyAlignment="1" applyProtection="1">
      <alignment horizontal="left" vertical="center" wrapText="1"/>
    </xf>
    <xf numFmtId="37" fontId="17" fillId="0" borderId="5" xfId="9" applyFont="1" applyFill="1" applyBorder="1" applyAlignment="1" applyProtection="1">
      <alignment horizontal="left" vertical="center"/>
    </xf>
    <xf numFmtId="37" fontId="12" fillId="0" borderId="0" xfId="9" applyFont="1"/>
    <xf numFmtId="37" fontId="12" fillId="0" borderId="0" xfId="9" applyFont="1" applyAlignment="1">
      <alignment vertical="center"/>
    </xf>
    <xf numFmtId="37" fontId="17" fillId="0" borderId="3" xfId="9" applyFont="1" applyBorder="1" applyAlignment="1" applyProtection="1">
      <alignment horizontal="left" vertical="center"/>
    </xf>
    <xf numFmtId="37" fontId="17" fillId="0" borderId="4" xfId="9" applyFont="1" applyBorder="1" applyAlignment="1" applyProtection="1">
      <alignment horizontal="left" vertical="center"/>
    </xf>
    <xf numFmtId="37" fontId="17" fillId="0" borderId="5" xfId="9" applyFont="1" applyBorder="1" applyAlignment="1" applyProtection="1">
      <alignment horizontal="left" vertical="center"/>
    </xf>
    <xf numFmtId="37" fontId="12" fillId="0" borderId="0" xfId="9" applyFont="1" applyAlignment="1" applyProtection="1">
      <alignment horizontal="left"/>
    </xf>
    <xf numFmtId="39" fontId="12" fillId="0" borderId="0" xfId="9" applyNumberFormat="1" applyFont="1" applyBorder="1" applyAlignment="1" applyProtection="1">
      <alignment vertical="center"/>
    </xf>
    <xf numFmtId="176" fontId="12" fillId="0" borderId="0" xfId="9" applyNumberFormat="1" applyFont="1" applyBorder="1" applyAlignment="1" applyProtection="1">
      <alignment vertical="center"/>
    </xf>
    <xf numFmtId="37" fontId="40" fillId="0" borderId="0" xfId="5" applyFont="1" applyFill="1"/>
    <xf numFmtId="0" fontId="0" fillId="0" borderId="13" xfId="0" applyFont="1" applyBorder="1" applyAlignment="1">
      <alignment wrapText="1"/>
    </xf>
    <xf numFmtId="37" fontId="19" fillId="0" borderId="5" xfId="9" applyFont="1" applyFill="1" applyBorder="1" applyAlignment="1" applyProtection="1">
      <alignment horizontal="left" vertical="center"/>
    </xf>
    <xf numFmtId="37" fontId="13" fillId="0" borderId="0" xfId="6" applyFont="1" applyFill="1" applyAlignment="1" applyProtection="1">
      <alignment horizontal="left" vertical="center"/>
    </xf>
    <xf numFmtId="176" fontId="4" fillId="0" borderId="0" xfId="6" applyNumberFormat="1" applyFont="1" applyFill="1" applyAlignment="1" applyProtection="1">
      <alignment vertical="center"/>
    </xf>
    <xf numFmtId="180" fontId="12" fillId="0" borderId="11" xfId="12" applyNumberFormat="1" applyFont="1" applyFill="1" applyBorder="1" applyAlignment="1">
      <alignment vertical="center"/>
    </xf>
    <xf numFmtId="37" fontId="12" fillId="0" borderId="0" xfId="9" quotePrefix="1" applyFont="1" applyFill="1" applyAlignment="1" applyProtection="1">
      <alignment horizontal="left" vertical="center"/>
    </xf>
    <xf numFmtId="37" fontId="41" fillId="0" borderId="0" xfId="9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4" fontId="21" fillId="0" borderId="10" xfId="3" applyNumberFormat="1" applyFont="1" applyBorder="1" applyAlignment="1">
      <alignment horizontal="center"/>
    </xf>
    <xf numFmtId="182" fontId="21" fillId="0" borderId="0" xfId="14" applyNumberFormat="1" applyFont="1" applyAlignment="1">
      <alignment vertical="center"/>
    </xf>
    <xf numFmtId="182" fontId="21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37" fontId="21" fillId="0" borderId="11" xfId="3" applyNumberFormat="1" applyFont="1" applyBorder="1" applyAlignment="1" applyProtection="1">
      <alignment horizontal="center"/>
    </xf>
    <xf numFmtId="4" fontId="21" fillId="0" borderId="11" xfId="3" applyNumberFormat="1" applyFont="1" applyBorder="1" applyAlignment="1">
      <alignment horizontal="center" vertical="center"/>
    </xf>
    <xf numFmtId="37" fontId="12" fillId="0" borderId="4" xfId="6" applyFont="1" applyBorder="1" applyAlignment="1" applyProtection="1">
      <alignment vertical="center"/>
    </xf>
    <xf numFmtId="0" fontId="21" fillId="0" borderId="4" xfId="0" applyFont="1" applyBorder="1" applyAlignment="1"/>
    <xf numFmtId="0" fontId="12" fillId="0" borderId="18" xfId="0" applyFont="1" applyFill="1" applyBorder="1" applyAlignment="1">
      <alignment vertical="center"/>
    </xf>
    <xf numFmtId="178" fontId="54" fillId="0" borderId="10" xfId="0" applyNumberFormat="1" applyFont="1" applyBorder="1" applyAlignment="1">
      <alignment vertical="center"/>
    </xf>
    <xf numFmtId="178" fontId="54" fillId="0" borderId="10" xfId="0" applyNumberFormat="1" applyFont="1" applyBorder="1"/>
    <xf numFmtId="178" fontId="54" fillId="0" borderId="10" xfId="0" applyNumberFormat="1" applyFont="1" applyBorder="1" applyAlignment="1">
      <alignment horizontal="right"/>
    </xf>
    <xf numFmtId="178" fontId="53" fillId="0" borderId="10" xfId="0" applyNumberFormat="1" applyFont="1" applyFill="1" applyBorder="1" applyAlignment="1">
      <alignment vertical="center"/>
    </xf>
    <xf numFmtId="0" fontId="24" fillId="0" borderId="21" xfId="11" applyFont="1" applyFill="1" applyBorder="1" applyAlignment="1">
      <alignment vertical="center"/>
    </xf>
    <xf numFmtId="0" fontId="12" fillId="0" borderId="19" xfId="13" applyFont="1" applyFill="1" applyBorder="1" applyAlignment="1">
      <alignment vertical="center"/>
    </xf>
    <xf numFmtId="3" fontId="12" fillId="0" borderId="19" xfId="9" applyNumberFormat="1" applyFont="1" applyBorder="1" applyAlignment="1" applyProtection="1">
      <alignment vertical="center"/>
    </xf>
    <xf numFmtId="0" fontId="24" fillId="0" borderId="21" xfId="11" applyFont="1" applyBorder="1" applyAlignment="1">
      <alignment vertical="center"/>
    </xf>
    <xf numFmtId="37" fontId="12" fillId="0" borderId="0" xfId="9" quotePrefix="1" applyFont="1" applyAlignment="1" applyProtection="1">
      <alignment horizontal="left" vertical="center"/>
    </xf>
    <xf numFmtId="0" fontId="0" fillId="0" borderId="13" xfId="0" applyBorder="1" applyAlignment="1">
      <alignment horizontal="left" vertical="top" wrapText="1"/>
    </xf>
    <xf numFmtId="180" fontId="55" fillId="0" borderId="12" xfId="0" applyNumberFormat="1" applyFont="1" applyFill="1" applyBorder="1" applyAlignment="1">
      <alignment vertical="center"/>
    </xf>
    <xf numFmtId="37" fontId="13" fillId="0" borderId="3" xfId="10" applyFont="1" applyFill="1" applyBorder="1" applyAlignment="1" applyProtection="1">
      <alignment vertical="center"/>
    </xf>
    <xf numFmtId="37" fontId="13" fillId="0" borderId="4" xfId="10" applyFont="1" applyFill="1" applyBorder="1" applyAlignment="1" applyProtection="1">
      <alignment vertical="center"/>
    </xf>
    <xf numFmtId="0" fontId="13" fillId="0" borderId="4" xfId="4" applyFont="1" applyBorder="1" applyAlignment="1">
      <alignment horizontal="left" vertical="center" wrapText="1"/>
    </xf>
    <xf numFmtId="37" fontId="13" fillId="0" borderId="23" xfId="10" applyFont="1" applyFill="1" applyBorder="1" applyAlignment="1" applyProtection="1">
      <alignment horizontal="center" vertical="center" wrapText="1"/>
    </xf>
    <xf numFmtId="37" fontId="13" fillId="0" borderId="23" xfId="10" applyFont="1" applyFill="1" applyBorder="1" applyAlignment="1" applyProtection="1">
      <alignment horizontal="center" vertical="center"/>
    </xf>
    <xf numFmtId="37" fontId="43" fillId="0" borderId="23" xfId="10" applyFont="1" applyFill="1" applyBorder="1" applyAlignment="1" applyProtection="1">
      <alignment horizontal="center" vertical="center" wrapText="1"/>
    </xf>
    <xf numFmtId="37" fontId="13" fillId="0" borderId="24" xfId="10" applyFont="1" applyFill="1" applyBorder="1" applyAlignment="1" applyProtection="1">
      <alignment horizontal="center" vertical="center"/>
    </xf>
    <xf numFmtId="37" fontId="13" fillId="0" borderId="2" xfId="10" applyFont="1" applyFill="1" applyBorder="1" applyAlignment="1">
      <alignment horizontal="center" vertical="center"/>
    </xf>
    <xf numFmtId="37" fontId="51" fillId="0" borderId="0" xfId="10" applyFont="1" applyFill="1"/>
    <xf numFmtId="0" fontId="50" fillId="0" borderId="0" xfId="0" applyFont="1" applyFill="1" applyBorder="1" applyAlignment="1"/>
    <xf numFmtId="37" fontId="49" fillId="0" borderId="0" xfId="10" applyFont="1" applyFill="1" applyBorder="1" applyAlignment="1" applyProtection="1">
      <alignment vertical="center"/>
    </xf>
    <xf numFmtId="0" fontId="49" fillId="0" borderId="0" xfId="0" applyFont="1" applyFill="1" applyBorder="1" applyAlignment="1">
      <alignment vertical="center"/>
    </xf>
    <xf numFmtId="37" fontId="5" fillId="0" borderId="0" xfId="10" applyFont="1" applyFill="1"/>
    <xf numFmtId="37" fontId="53" fillId="0" borderId="10" xfId="8" applyFont="1" applyBorder="1" applyAlignment="1" applyProtection="1">
      <alignment vertical="center"/>
    </xf>
    <xf numFmtId="37" fontId="12" fillId="0" borderId="0" xfId="7" applyFont="1" applyAlignment="1" applyProtection="1">
      <alignment horizontal="left" vertical="center"/>
    </xf>
    <xf numFmtId="41" fontId="12" fillId="0" borderId="5" xfId="7" applyNumberFormat="1" applyFont="1" applyBorder="1" applyAlignment="1" applyProtection="1">
      <alignment horizontal="left" vertical="center"/>
    </xf>
    <xf numFmtId="37" fontId="21" fillId="0" borderId="0" xfId="9" applyFont="1" applyFill="1" applyAlignment="1" applyProtection="1">
      <alignment horizontal="left"/>
    </xf>
    <xf numFmtId="0" fontId="12" fillId="0" borderId="15" xfId="0" applyFont="1" applyFill="1" applyBorder="1" applyAlignment="1">
      <alignment vertical="center"/>
    </xf>
    <xf numFmtId="0" fontId="0" fillId="0" borderId="19" xfId="0" applyBorder="1" applyAlignment="1"/>
    <xf numFmtId="0" fontId="0" fillId="0" borderId="21" xfId="0" applyBorder="1" applyAlignment="1">
      <alignment vertical="top" wrapText="1"/>
    </xf>
    <xf numFmtId="0" fontId="0" fillId="0" borderId="20" xfId="0" applyBorder="1" applyAlignment="1"/>
    <xf numFmtId="0" fontId="12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1" fillId="0" borderId="12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/>
    </xf>
    <xf numFmtId="0" fontId="0" fillId="0" borderId="19" xfId="0" applyBorder="1" applyAlignment="1">
      <alignment vertical="top" wrapText="1"/>
    </xf>
    <xf numFmtId="41" fontId="12" fillId="0" borderId="11" xfId="6" applyNumberFormat="1" applyFont="1" applyBorder="1" applyAlignment="1" applyProtection="1">
      <alignment vertical="center"/>
    </xf>
    <xf numFmtId="41" fontId="21" fillId="0" borderId="9" xfId="2" applyNumberFormat="1" applyFont="1" applyBorder="1" applyProtection="1"/>
    <xf numFmtId="41" fontId="21" fillId="0" borderId="10" xfId="2" applyNumberFormat="1" applyFont="1" applyFill="1" applyBorder="1" applyProtection="1"/>
    <xf numFmtId="41" fontId="21" fillId="0" borderId="10" xfId="2" applyNumberFormat="1" applyFont="1" applyBorder="1" applyProtection="1"/>
    <xf numFmtId="41" fontId="21" fillId="0" borderId="10" xfId="3" applyNumberFormat="1" applyFont="1" applyFill="1" applyBorder="1"/>
    <xf numFmtId="41" fontId="21" fillId="0" borderId="13" xfId="3" applyNumberFormat="1" applyFont="1" applyBorder="1"/>
    <xf numFmtId="180" fontId="55" fillId="0" borderId="13" xfId="0" applyNumberFormat="1" applyFont="1" applyFill="1" applyBorder="1" applyAlignment="1">
      <alignment vertical="center"/>
    </xf>
    <xf numFmtId="180" fontId="55" fillId="0" borderId="13" xfId="6" applyNumberFormat="1" applyFont="1" applyFill="1" applyBorder="1" applyAlignment="1" applyProtection="1">
      <alignment vertical="center"/>
    </xf>
    <xf numFmtId="4" fontId="21" fillId="0" borderId="9" xfId="6" applyNumberFormat="1" applyFont="1" applyFill="1" applyBorder="1" applyAlignment="1" applyProtection="1">
      <alignment vertical="center"/>
    </xf>
    <xf numFmtId="4" fontId="21" fillId="0" borderId="12" xfId="6" applyNumberFormat="1" applyFont="1" applyFill="1" applyBorder="1" applyAlignment="1" applyProtection="1">
      <alignment vertical="center"/>
    </xf>
    <xf numFmtId="4" fontId="21" fillId="0" borderId="10" xfId="6" applyNumberFormat="1" applyFont="1" applyFill="1" applyBorder="1" applyAlignment="1" applyProtection="1">
      <alignment vertical="center"/>
    </xf>
    <xf numFmtId="4" fontId="21" fillId="0" borderId="13" xfId="6" applyNumberFormat="1" applyFont="1" applyFill="1" applyBorder="1" applyAlignment="1" applyProtection="1">
      <alignment vertical="center"/>
    </xf>
    <xf numFmtId="4" fontId="22" fillId="0" borderId="10" xfId="6" applyNumberFormat="1" applyFont="1" applyFill="1" applyBorder="1" applyAlignment="1" applyProtection="1">
      <alignment vertical="center"/>
    </xf>
    <xf numFmtId="4" fontId="21" fillId="0" borderId="11" xfId="6" applyNumberFormat="1" applyFont="1" applyFill="1" applyBorder="1" applyAlignment="1" applyProtection="1">
      <alignment vertical="center"/>
    </xf>
    <xf numFmtId="4" fontId="21" fillId="0" borderId="14" xfId="6" applyNumberFormat="1" applyFont="1" applyFill="1" applyBorder="1" applyAlignment="1" applyProtection="1">
      <alignment vertical="center"/>
    </xf>
    <xf numFmtId="3" fontId="12" fillId="0" borderId="9" xfId="6" applyNumberFormat="1" applyFont="1" applyFill="1" applyBorder="1" applyAlignment="1" applyProtection="1">
      <alignment vertical="center"/>
    </xf>
    <xf numFmtId="3" fontId="12" fillId="0" borderId="11" xfId="6" applyNumberFormat="1" applyFont="1" applyFill="1" applyBorder="1" applyAlignment="1" applyProtection="1">
      <alignment vertical="center"/>
    </xf>
    <xf numFmtId="4" fontId="13" fillId="0" borderId="9" xfId="10" applyNumberFormat="1" applyFont="1" applyFill="1" applyBorder="1" applyAlignment="1" applyProtection="1">
      <alignment vertical="center"/>
    </xf>
    <xf numFmtId="4" fontId="13" fillId="0" borderId="12" xfId="10" applyNumberFormat="1" applyFont="1" applyFill="1" applyBorder="1" applyAlignment="1" applyProtection="1">
      <alignment vertical="center"/>
    </xf>
    <xf numFmtId="4" fontId="13" fillId="0" borderId="10" xfId="10" applyNumberFormat="1" applyFont="1" applyFill="1" applyBorder="1" applyAlignment="1" applyProtection="1">
      <alignment vertical="center"/>
    </xf>
    <xf numFmtId="4" fontId="13" fillId="0" borderId="13" xfId="10" applyNumberFormat="1" applyFont="1" applyFill="1" applyBorder="1" applyAlignment="1" applyProtection="1">
      <alignment vertical="center"/>
    </xf>
    <xf numFmtId="4" fontId="13" fillId="0" borderId="10" xfId="10" applyNumberFormat="1" applyFont="1" applyFill="1" applyBorder="1" applyAlignment="1">
      <alignment vertical="center"/>
    </xf>
    <xf numFmtId="4" fontId="42" fillId="0" borderId="10" xfId="10" applyNumberFormat="1" applyFont="1" applyFill="1" applyBorder="1" applyAlignment="1" applyProtection="1">
      <alignment vertical="center"/>
    </xf>
    <xf numFmtId="4" fontId="13" fillId="0" borderId="13" xfId="10" applyNumberFormat="1" applyFont="1" applyFill="1" applyBorder="1" applyAlignment="1">
      <alignment vertical="center"/>
    </xf>
    <xf numFmtId="4" fontId="12" fillId="0" borderId="11" xfId="10" applyNumberFormat="1" applyFont="1" applyFill="1" applyBorder="1" applyAlignment="1" applyProtection="1">
      <alignment vertical="center"/>
    </xf>
    <xf numFmtId="4" fontId="23" fillId="0" borderId="11" xfId="10" applyNumberFormat="1" applyFont="1" applyFill="1" applyBorder="1" applyAlignment="1" applyProtection="1">
      <alignment vertical="center"/>
    </xf>
    <xf numFmtId="4" fontId="12" fillId="0" borderId="14" xfId="10" applyNumberFormat="1" applyFont="1" applyFill="1" applyBorder="1" applyAlignment="1" applyProtection="1">
      <alignment vertical="center"/>
    </xf>
    <xf numFmtId="3" fontId="13" fillId="0" borderId="9" xfId="10" applyNumberFormat="1" applyFont="1" applyFill="1" applyBorder="1" applyAlignment="1" applyProtection="1">
      <alignment vertical="center"/>
    </xf>
    <xf numFmtId="3" fontId="13" fillId="0" borderId="10" xfId="10" applyNumberFormat="1" applyFont="1" applyFill="1" applyBorder="1" applyAlignment="1" applyProtection="1">
      <alignment vertical="center"/>
    </xf>
    <xf numFmtId="3" fontId="13" fillId="0" borderId="10" xfId="10" applyNumberFormat="1" applyFont="1" applyFill="1" applyBorder="1" applyAlignment="1" applyProtection="1">
      <alignment horizontal="right" vertical="center"/>
    </xf>
    <xf numFmtId="3" fontId="13" fillId="0" borderId="10" xfId="10" applyNumberFormat="1" applyFont="1" applyFill="1" applyBorder="1" applyAlignment="1">
      <alignment vertical="center"/>
    </xf>
    <xf numFmtId="3" fontId="12" fillId="0" borderId="11" xfId="10" applyNumberFormat="1" applyFont="1" applyFill="1" applyBorder="1" applyAlignment="1" applyProtection="1">
      <alignment vertical="center"/>
    </xf>
    <xf numFmtId="3" fontId="23" fillId="0" borderId="11" xfId="10" applyNumberFormat="1" applyFont="1" applyFill="1" applyBorder="1" applyAlignment="1" applyProtection="1">
      <alignment vertical="center"/>
    </xf>
    <xf numFmtId="4" fontId="12" fillId="0" borderId="13" xfId="5" applyNumberFormat="1" applyFont="1" applyFill="1" applyBorder="1" applyAlignment="1" applyProtection="1">
      <alignment vertical="center"/>
    </xf>
    <xf numFmtId="4" fontId="19" fillId="0" borderId="13" xfId="5" applyNumberFormat="1" applyFont="1" applyFill="1" applyBorder="1" applyAlignment="1" applyProtection="1">
      <alignment vertical="center"/>
    </xf>
    <xf numFmtId="3" fontId="12" fillId="0" borderId="10" xfId="5" applyNumberFormat="1" applyFont="1" applyFill="1" applyBorder="1" applyAlignment="1" applyProtection="1">
      <alignment vertical="center"/>
    </xf>
    <xf numFmtId="3" fontId="19" fillId="0" borderId="10" xfId="5" applyNumberFormat="1" applyFont="1" applyFill="1" applyBorder="1" applyAlignment="1" applyProtection="1">
      <alignment horizontal="right" vertical="center"/>
    </xf>
    <xf numFmtId="3" fontId="19" fillId="0" borderId="10" xfId="5" applyNumberFormat="1" applyFont="1" applyFill="1" applyBorder="1" applyAlignment="1" applyProtection="1">
      <alignment vertical="center"/>
    </xf>
    <xf numFmtId="3" fontId="19" fillId="0" borderId="11" xfId="5" applyNumberFormat="1" applyFont="1" applyFill="1" applyBorder="1" applyAlignment="1" applyProtection="1">
      <alignment vertical="center"/>
    </xf>
    <xf numFmtId="4" fontId="19" fillId="0" borderId="12" xfId="9" applyNumberFormat="1" applyFont="1" applyFill="1" applyBorder="1" applyAlignment="1" applyProtection="1">
      <alignment vertical="center"/>
    </xf>
    <xf numFmtId="4" fontId="19" fillId="0" borderId="13" xfId="9" applyNumberFormat="1" applyFont="1" applyFill="1" applyBorder="1" applyAlignment="1" applyProtection="1">
      <alignment vertical="center"/>
    </xf>
    <xf numFmtId="4" fontId="12" fillId="0" borderId="13" xfId="9" applyNumberFormat="1" applyFont="1" applyFill="1" applyBorder="1" applyAlignment="1" applyProtection="1">
      <alignment vertical="center"/>
    </xf>
    <xf numFmtId="4" fontId="12" fillId="0" borderId="13" xfId="9" applyNumberFormat="1" applyFont="1" applyFill="1" applyBorder="1" applyAlignment="1" applyProtection="1">
      <alignment horizontal="right" vertical="center"/>
    </xf>
    <xf numFmtId="4" fontId="19" fillId="0" borderId="14" xfId="9" applyNumberFormat="1" applyFont="1" applyFill="1" applyBorder="1" applyAlignment="1" applyProtection="1">
      <alignment vertical="center"/>
    </xf>
    <xf numFmtId="3" fontId="19" fillId="0" borderId="9" xfId="9" applyNumberFormat="1" applyFont="1" applyFill="1" applyBorder="1" applyAlignment="1" applyProtection="1">
      <alignment vertical="center"/>
    </xf>
    <xf numFmtId="3" fontId="34" fillId="0" borderId="9" xfId="9" applyNumberFormat="1" applyFont="1" applyFill="1" applyBorder="1" applyAlignment="1" applyProtection="1">
      <alignment vertical="center"/>
    </xf>
    <xf numFmtId="3" fontId="19" fillId="0" borderId="10" xfId="9" applyNumberFormat="1" applyFont="1" applyFill="1" applyBorder="1" applyAlignment="1" applyProtection="1">
      <alignment vertical="center"/>
    </xf>
    <xf numFmtId="3" fontId="12" fillId="0" borderId="10" xfId="9" applyNumberFormat="1" applyFont="1" applyFill="1" applyBorder="1" applyAlignment="1" applyProtection="1">
      <alignment vertical="center"/>
    </xf>
    <xf numFmtId="3" fontId="19" fillId="0" borderId="10" xfId="14" applyNumberFormat="1" applyFont="1" applyFill="1" applyBorder="1" applyAlignment="1">
      <alignment horizontal="right" vertical="center"/>
    </xf>
    <xf numFmtId="3" fontId="12" fillId="0" borderId="10" xfId="14" applyNumberFormat="1" applyFont="1" applyFill="1" applyBorder="1" applyAlignment="1">
      <alignment horizontal="right" vertical="center"/>
    </xf>
    <xf numFmtId="3" fontId="19" fillId="0" borderId="11" xfId="9" applyNumberFormat="1" applyFont="1" applyFill="1" applyBorder="1" applyAlignment="1" applyProtection="1">
      <alignment vertical="center"/>
    </xf>
    <xf numFmtId="4" fontId="12" fillId="0" borderId="13" xfId="14" applyNumberFormat="1" applyFont="1" applyFill="1" applyBorder="1" applyAlignment="1" applyProtection="1">
      <alignment vertical="center"/>
    </xf>
    <xf numFmtId="3" fontId="20" fillId="0" borderId="10" xfId="9" applyNumberFormat="1" applyFont="1" applyFill="1" applyBorder="1" applyAlignment="1" applyProtection="1">
      <alignment vertical="center"/>
    </xf>
    <xf numFmtId="4" fontId="12" fillId="0" borderId="12" xfId="7" applyNumberFormat="1" applyFont="1" applyBorder="1" applyAlignment="1" applyProtection="1">
      <alignment horizontal="center" vertical="center" wrapText="1"/>
    </xf>
    <xf numFmtId="4" fontId="12" fillId="0" borderId="13" xfId="7" applyNumberFormat="1" applyFont="1" applyBorder="1" applyAlignment="1" applyProtection="1">
      <alignment vertical="center"/>
    </xf>
    <xf numFmtId="4" fontId="12" fillId="0" borderId="14" xfId="7" applyNumberFormat="1" applyFont="1" applyBorder="1" applyAlignment="1" applyProtection="1">
      <alignment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9" xfId="7" applyNumberFormat="1" applyFont="1" applyBorder="1" applyAlignment="1" applyProtection="1">
      <alignment horizontal="center" vertical="center" wrapText="1"/>
    </xf>
    <xf numFmtId="3" fontId="12" fillId="0" borderId="10" xfId="7" applyNumberFormat="1" applyFont="1" applyFill="1" applyBorder="1" applyAlignment="1" applyProtection="1">
      <alignment vertical="center"/>
    </xf>
    <xf numFmtId="3" fontId="12" fillId="0" borderId="10" xfId="7" applyNumberFormat="1" applyFont="1" applyBorder="1" applyAlignment="1" applyProtection="1">
      <alignment vertical="center"/>
    </xf>
    <xf numFmtId="3" fontId="12" fillId="0" borderId="11" xfId="7" applyNumberFormat="1" applyFont="1" applyFill="1" applyBorder="1" applyAlignment="1" applyProtection="1">
      <alignment vertical="center"/>
    </xf>
    <xf numFmtId="3" fontId="12" fillId="0" borderId="11" xfId="7" applyNumberFormat="1" applyFont="1" applyBorder="1" applyAlignment="1" applyProtection="1">
      <alignment vertical="center"/>
    </xf>
    <xf numFmtId="4" fontId="12" fillId="0" borderId="9" xfId="0" applyNumberFormat="1" applyFont="1" applyBorder="1" applyAlignment="1">
      <alignment vertical="center"/>
    </xf>
    <xf numFmtId="4" fontId="12" fillId="0" borderId="9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4" fontId="12" fillId="0" borderId="10" xfId="0" applyNumberFormat="1" applyFont="1" applyFill="1" applyBorder="1" applyAlignment="1">
      <alignment vertical="center"/>
    </xf>
    <xf numFmtId="4" fontId="20" fillId="0" borderId="10" xfId="0" applyNumberFormat="1" applyFont="1" applyBorder="1" applyAlignment="1">
      <alignment vertical="center"/>
    </xf>
    <xf numFmtId="4" fontId="12" fillId="0" borderId="11" xfId="0" applyNumberFormat="1" applyFont="1" applyFill="1" applyBorder="1" applyAlignment="1">
      <alignment vertical="center"/>
    </xf>
    <xf numFmtId="3" fontId="52" fillId="0" borderId="10" xfId="6" applyNumberFormat="1" applyFont="1" applyFill="1" applyBorder="1" applyAlignment="1" applyProtection="1">
      <alignment vertical="center"/>
    </xf>
    <xf numFmtId="3" fontId="56" fillId="0" borderId="10" xfId="6" applyNumberFormat="1" applyFont="1" applyFill="1" applyBorder="1" applyAlignment="1" applyProtection="1">
      <alignment vertical="center"/>
    </xf>
    <xf numFmtId="3" fontId="12" fillId="0" borderId="11" xfId="0" applyNumberFormat="1" applyFont="1" applyBorder="1" applyAlignment="1">
      <alignment vertical="center"/>
    </xf>
    <xf numFmtId="3" fontId="12" fillId="0" borderId="10" xfId="0" applyNumberFormat="1" applyFont="1" applyFill="1" applyBorder="1"/>
    <xf numFmtId="3" fontId="12" fillId="0" borderId="0" xfId="0" applyNumberFormat="1" applyFont="1" applyBorder="1"/>
    <xf numFmtId="3" fontId="20" fillId="0" borderId="10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53" fillId="0" borderId="10" xfId="6" applyNumberFormat="1" applyFont="1" applyFill="1" applyBorder="1" applyAlignment="1" applyProtection="1">
      <alignment vertical="center"/>
    </xf>
    <xf numFmtId="3" fontId="53" fillId="0" borderId="10" xfId="6" applyNumberFormat="1" applyFont="1" applyBorder="1" applyAlignment="1" applyProtection="1">
      <alignment vertical="center"/>
    </xf>
    <xf numFmtId="3" fontId="56" fillId="0" borderId="10" xfId="6" applyNumberFormat="1" applyFont="1" applyBorder="1" applyAlignment="1" applyProtection="1">
      <alignment vertical="center"/>
    </xf>
    <xf numFmtId="3" fontId="21" fillId="0" borderId="9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/>
    <xf numFmtId="3" fontId="21" fillId="0" borderId="10" xfId="0" applyNumberFormat="1" applyFont="1" applyFill="1" applyBorder="1"/>
    <xf numFmtId="3" fontId="21" fillId="0" borderId="10" xfId="0" applyNumberFormat="1" applyFont="1" applyBorder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1" xfId="0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178" fontId="12" fillId="0" borderId="5" xfId="0" applyNumberFormat="1" applyFont="1" applyFill="1" applyBorder="1" applyAlignment="1">
      <alignment horizontal="center" vertical="center"/>
    </xf>
    <xf numFmtId="37" fontId="14" fillId="0" borderId="0" xfId="6" applyFont="1" applyFill="1" applyAlignment="1" applyProtection="1">
      <alignment horizontal="center" vertical="center"/>
    </xf>
    <xf numFmtId="37" fontId="35" fillId="0" borderId="0" xfId="6" applyFont="1" applyFill="1" applyAlignment="1" applyProtection="1">
      <alignment horizontal="center" vertical="center"/>
    </xf>
    <xf numFmtId="37" fontId="16" fillId="0" borderId="0" xfId="6" applyFont="1" applyFill="1" applyAlignment="1" applyProtection="1">
      <alignment horizontal="center" vertical="center"/>
    </xf>
    <xf numFmtId="37" fontId="12" fillId="0" borderId="25" xfId="6" applyFont="1" applyFill="1" applyBorder="1" applyAlignment="1" applyProtection="1">
      <alignment horizontal="center" vertical="center"/>
    </xf>
    <xf numFmtId="37" fontId="12" fillId="0" borderId="26" xfId="6" applyFont="1" applyFill="1" applyBorder="1" applyAlignment="1">
      <alignment horizontal="center" vertical="center"/>
    </xf>
    <xf numFmtId="37" fontId="12" fillId="0" borderId="27" xfId="6" applyFont="1" applyFill="1" applyBorder="1" applyAlignment="1" applyProtection="1">
      <alignment horizontal="center" vertical="center"/>
    </xf>
    <xf numFmtId="37" fontId="12" fillId="0" borderId="28" xfId="6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37" fontId="12" fillId="0" borderId="27" xfId="6" applyFont="1" applyFill="1" applyBorder="1" applyAlignment="1">
      <alignment horizontal="center" vertical="center"/>
    </xf>
    <xf numFmtId="37" fontId="13" fillId="0" borderId="30" xfId="6" quotePrefix="1" applyFont="1" applyFill="1" applyBorder="1" applyAlignment="1" applyProtection="1">
      <alignment horizontal="right"/>
    </xf>
    <xf numFmtId="0" fontId="0" fillId="0" borderId="30" xfId="0" applyFill="1" applyBorder="1" applyAlignment="1">
      <alignment horizontal="right"/>
    </xf>
    <xf numFmtId="37" fontId="46" fillId="0" borderId="0" xfId="10" applyFont="1" applyFill="1" applyAlignment="1" applyProtection="1">
      <alignment horizontal="center"/>
    </xf>
    <xf numFmtId="0" fontId="46" fillId="0" borderId="0" xfId="0" applyFont="1" applyFill="1" applyAlignment="1">
      <alignment horizontal="center"/>
    </xf>
    <xf numFmtId="0" fontId="47" fillId="0" borderId="0" xfId="0" applyFont="1" applyFill="1" applyAlignment="1"/>
    <xf numFmtId="0" fontId="48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37" fontId="44" fillId="0" borderId="0" xfId="10" applyFont="1" applyFill="1" applyAlignment="1" applyProtection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45" fillId="0" borderId="0" xfId="0" applyFont="1" applyFill="1" applyAlignment="1"/>
    <xf numFmtId="37" fontId="13" fillId="0" borderId="27" xfId="10" applyFont="1" applyFill="1" applyBorder="1" applyAlignment="1" applyProtection="1">
      <alignment horizontal="center" vertical="center"/>
    </xf>
    <xf numFmtId="37" fontId="13" fillId="0" borderId="29" xfId="10" applyFont="1" applyFill="1" applyBorder="1" applyAlignment="1" applyProtection="1">
      <alignment horizontal="center" vertical="center"/>
    </xf>
    <xf numFmtId="37" fontId="13" fillId="0" borderId="30" xfId="10" applyFont="1" applyFill="1" applyBorder="1" applyAlignment="1" applyProtection="1">
      <alignment horizontal="right"/>
    </xf>
    <xf numFmtId="37" fontId="6" fillId="0" borderId="0" xfId="10" applyFont="1" applyFill="1" applyAlignment="1"/>
    <xf numFmtId="0" fontId="0" fillId="0" borderId="0" xfId="0" applyFill="1" applyAlignment="1"/>
    <xf numFmtId="37" fontId="13" fillId="0" borderId="0" xfId="10" applyFont="1" applyFill="1" applyAlignment="1">
      <alignment vertical="center"/>
    </xf>
    <xf numFmtId="37" fontId="49" fillId="0" borderId="16" xfId="10" applyFont="1" applyFill="1" applyBorder="1" applyAlignment="1" applyProtection="1">
      <alignment vertical="center"/>
    </xf>
    <xf numFmtId="0" fontId="49" fillId="0" borderId="16" xfId="0" applyFont="1" applyFill="1" applyBorder="1" applyAlignment="1">
      <alignment vertical="center"/>
    </xf>
    <xf numFmtId="0" fontId="50" fillId="0" borderId="16" xfId="0" applyFont="1" applyFill="1" applyBorder="1" applyAlignment="1"/>
    <xf numFmtId="37" fontId="13" fillId="0" borderId="25" xfId="1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8" xfId="0" applyFont="1" applyFill="1" applyBorder="1" applyAlignment="1"/>
    <xf numFmtId="37" fontId="19" fillId="0" borderId="31" xfId="5" applyFont="1" applyFill="1" applyBorder="1" applyAlignment="1" applyProtection="1">
      <alignment vertical="center"/>
    </xf>
    <xf numFmtId="0" fontId="12" fillId="0" borderId="32" xfId="0" applyFont="1" applyFill="1" applyBorder="1" applyAlignment="1">
      <alignment vertical="center"/>
    </xf>
    <xf numFmtId="37" fontId="12" fillId="0" borderId="18" xfId="5" quotePrefix="1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37" fontId="19" fillId="0" borderId="4" xfId="5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37" fontId="19" fillId="0" borderId="18" xfId="5" applyFont="1" applyFill="1" applyBorder="1" applyAlignment="1" applyProtection="1">
      <alignment vertical="center"/>
    </xf>
    <xf numFmtId="37" fontId="12" fillId="0" borderId="18" xfId="5" quotePrefix="1" applyFont="1" applyFill="1" applyBorder="1" applyAlignment="1" applyProtection="1">
      <alignment vertical="center"/>
    </xf>
    <xf numFmtId="37" fontId="19" fillId="0" borderId="4" xfId="5" applyFont="1" applyFill="1" applyBorder="1" applyAlignment="1" applyProtection="1">
      <alignment vertical="center"/>
    </xf>
    <xf numFmtId="0" fontId="3" fillId="0" borderId="15" xfId="0" applyFont="1" applyBorder="1" applyAlignment="1">
      <alignment vertical="center"/>
    </xf>
    <xf numFmtId="37" fontId="12" fillId="0" borderId="18" xfId="5" applyFont="1" applyFill="1" applyBorder="1" applyAlignment="1" applyProtection="1">
      <alignment vertical="center"/>
    </xf>
    <xf numFmtId="37" fontId="19" fillId="0" borderId="18" xfId="5" applyFont="1" applyFill="1" applyBorder="1" applyAlignment="1">
      <alignment vertical="center"/>
    </xf>
    <xf numFmtId="37" fontId="26" fillId="0" borderId="0" xfId="5" applyFont="1" applyFill="1" applyAlignment="1">
      <alignment horizontal="center" vertical="center"/>
    </xf>
    <xf numFmtId="37" fontId="36" fillId="0" borderId="0" xfId="5" applyFont="1" applyFill="1" applyAlignment="1">
      <alignment horizontal="center" vertical="center"/>
    </xf>
    <xf numFmtId="37" fontId="36" fillId="0" borderId="0" xfId="5" applyFont="1" applyFill="1" applyAlignment="1" applyProtection="1">
      <alignment horizontal="center" vertical="center"/>
    </xf>
    <xf numFmtId="37" fontId="26" fillId="0" borderId="0" xfId="5" applyFont="1" applyFill="1" applyAlignment="1" applyProtection="1">
      <alignment horizontal="center" vertical="center"/>
    </xf>
    <xf numFmtId="37" fontId="15" fillId="0" borderId="0" xfId="5" applyFont="1" applyFill="1" applyAlignment="1">
      <alignment horizontal="center" vertical="center"/>
    </xf>
    <xf numFmtId="37" fontId="12" fillId="0" borderId="6" xfId="5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37" fontId="19" fillId="0" borderId="34" xfId="5" applyFont="1" applyFill="1" applyBorder="1" applyAlignment="1" applyProtection="1">
      <alignment vertical="center"/>
    </xf>
    <xf numFmtId="0" fontId="12" fillId="0" borderId="35" xfId="0" applyFont="1" applyFill="1" applyBorder="1" applyAlignment="1">
      <alignment vertical="center"/>
    </xf>
    <xf numFmtId="3" fontId="12" fillId="0" borderId="10" xfId="9" applyNumberFormat="1" applyFont="1" applyFill="1" applyBorder="1" applyAlignment="1" applyProtection="1">
      <alignment vertical="center"/>
    </xf>
    <xf numFmtId="3" fontId="12" fillId="0" borderId="10" xfId="0" applyNumberFormat="1" applyFont="1" applyFill="1" applyBorder="1" applyAlignment="1">
      <alignment vertical="center"/>
    </xf>
    <xf numFmtId="37" fontId="14" fillId="0" borderId="0" xfId="9" quotePrefix="1" applyFont="1" applyFill="1" applyAlignment="1" applyProtection="1">
      <alignment horizontal="center"/>
    </xf>
    <xf numFmtId="37" fontId="35" fillId="0" borderId="0" xfId="9" quotePrefix="1" applyFont="1" applyFill="1" applyAlignment="1" applyProtection="1">
      <alignment horizontal="center"/>
    </xf>
    <xf numFmtId="37" fontId="35" fillId="0" borderId="0" xfId="9" applyFont="1" applyFill="1" applyAlignment="1" applyProtection="1">
      <alignment horizontal="center"/>
    </xf>
    <xf numFmtId="37" fontId="14" fillId="0" borderId="0" xfId="9" applyFont="1" applyFill="1" applyAlignment="1" applyProtection="1">
      <alignment horizontal="center"/>
    </xf>
    <xf numFmtId="37" fontId="15" fillId="0" borderId="0" xfId="9" applyFont="1" applyFill="1" applyAlignment="1" applyProtection="1">
      <alignment horizontal="center"/>
    </xf>
    <xf numFmtId="37" fontId="15" fillId="0" borderId="0" xfId="9" quotePrefix="1" applyFont="1" applyFill="1" applyAlignment="1" applyProtection="1">
      <alignment horizontal="center"/>
    </xf>
    <xf numFmtId="37" fontId="12" fillId="0" borderId="25" xfId="9" applyFont="1" applyFill="1" applyBorder="1" applyAlignment="1" applyProtection="1">
      <alignment horizontal="center" vertical="center"/>
    </xf>
    <xf numFmtId="37" fontId="12" fillId="0" borderId="26" xfId="9" applyFont="1" applyFill="1" applyBorder="1" applyAlignment="1" applyProtection="1">
      <alignment horizontal="center" vertical="center"/>
    </xf>
    <xf numFmtId="37" fontId="12" fillId="0" borderId="27" xfId="9" applyFont="1" applyFill="1" applyBorder="1" applyAlignment="1" applyProtection="1">
      <alignment horizontal="center" vertical="center"/>
    </xf>
    <xf numFmtId="37" fontId="12" fillId="0" borderId="28" xfId="9" applyFont="1" applyFill="1" applyBorder="1" applyAlignment="1">
      <alignment horizontal="center" vertical="center"/>
    </xf>
    <xf numFmtId="37" fontId="13" fillId="0" borderId="30" xfId="9" quotePrefix="1" applyFont="1" applyFill="1" applyBorder="1" applyAlignment="1" applyProtection="1">
      <alignment horizontal="right"/>
    </xf>
    <xf numFmtId="37" fontId="12" fillId="0" borderId="36" xfId="9" applyFont="1" applyFill="1" applyBorder="1" applyAlignment="1" applyProtection="1">
      <alignment horizontal="center" vertical="center" wrapText="1"/>
    </xf>
    <xf numFmtId="37" fontId="12" fillId="0" borderId="37" xfId="9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4" fontId="12" fillId="0" borderId="13" xfId="14" applyNumberFormat="1" applyFont="1" applyFill="1" applyBorder="1" applyAlignment="1" applyProtection="1">
      <alignment vertical="center"/>
    </xf>
    <xf numFmtId="4" fontId="12" fillId="0" borderId="13" xfId="14" applyNumberFormat="1" applyFont="1" applyFill="1" applyBorder="1" applyAlignment="1">
      <alignment vertical="center"/>
    </xf>
    <xf numFmtId="4" fontId="12" fillId="0" borderId="13" xfId="9" applyNumberFormat="1" applyFont="1" applyFill="1" applyBorder="1" applyAlignment="1" applyProtection="1">
      <alignment vertical="center"/>
    </xf>
    <xf numFmtId="4" fontId="12" fillId="0" borderId="13" xfId="0" applyNumberFormat="1" applyFont="1" applyFill="1" applyBorder="1" applyAlignment="1">
      <alignment vertical="center"/>
    </xf>
    <xf numFmtId="37" fontId="14" fillId="0" borderId="0" xfId="7" quotePrefix="1" applyFont="1" applyAlignment="1" applyProtection="1">
      <alignment horizontal="center" vertical="center"/>
    </xf>
    <xf numFmtId="0" fontId="35" fillId="0" borderId="0" xfId="0" applyFont="1" applyAlignment="1">
      <alignment horizontal="center" vertical="center"/>
    </xf>
    <xf numFmtId="37" fontId="12" fillId="0" borderId="27" xfId="7" applyFont="1" applyBorder="1" applyAlignment="1" applyProtection="1">
      <alignment horizontal="center" vertical="center"/>
    </xf>
    <xf numFmtId="37" fontId="12" fillId="0" borderId="28" xfId="7" applyFont="1" applyBorder="1" applyAlignment="1">
      <alignment horizontal="center" vertical="center"/>
    </xf>
    <xf numFmtId="37" fontId="15" fillId="0" borderId="0" xfId="7" applyFont="1" applyAlignment="1" applyProtection="1">
      <alignment horizontal="center" vertical="center"/>
    </xf>
    <xf numFmtId="37" fontId="15" fillId="0" borderId="0" xfId="7" quotePrefix="1" applyFont="1" applyAlignment="1" applyProtection="1">
      <alignment horizontal="center" vertical="center"/>
    </xf>
    <xf numFmtId="37" fontId="35" fillId="0" borderId="0" xfId="7" quotePrefix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37" fontId="12" fillId="0" borderId="39" xfId="7" applyFont="1" applyBorder="1" applyAlignment="1" applyProtection="1">
      <alignment horizontal="center" vertical="center" wrapText="1"/>
    </xf>
    <xf numFmtId="0" fontId="0" fillId="0" borderId="23" xfId="0" applyBorder="1" applyAlignment="1">
      <alignment horizontal="center" vertical="center"/>
    </xf>
    <xf numFmtId="37" fontId="12" fillId="0" borderId="25" xfId="7" applyFont="1" applyBorder="1" applyAlignment="1" applyProtection="1">
      <alignment horizontal="center" vertical="center"/>
    </xf>
    <xf numFmtId="0" fontId="0" fillId="0" borderId="26" xfId="0" applyBorder="1" applyAlignment="1">
      <alignment vertical="center"/>
    </xf>
    <xf numFmtId="49" fontId="12" fillId="0" borderId="19" xfId="0" applyNumberFormat="1" applyFont="1" applyFill="1" applyBorder="1" applyAlignment="1">
      <alignment vertical="top" wrapText="1"/>
    </xf>
    <xf numFmtId="0" fontId="0" fillId="0" borderId="19" xfId="0" applyBorder="1" applyAlignment="1"/>
    <xf numFmtId="0" fontId="12" fillId="0" borderId="43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49" fontId="12" fillId="0" borderId="42" xfId="0" applyNumberFormat="1" applyFont="1" applyFill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26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0" xfId="0" applyBorder="1" applyAlignment="1"/>
    <xf numFmtId="49" fontId="12" fillId="0" borderId="43" xfId="0" applyNumberFormat="1" applyFont="1" applyFill="1" applyBorder="1" applyAlignment="1">
      <alignment vertical="top" wrapText="1"/>
    </xf>
    <xf numFmtId="49" fontId="12" fillId="0" borderId="21" xfId="0" applyNumberFormat="1" applyFont="1" applyFill="1" applyBorder="1" applyAlignment="1">
      <alignment vertical="top" wrapText="1"/>
    </xf>
    <xf numFmtId="0" fontId="3" fillId="0" borderId="21" xfId="0" applyFont="1" applyBorder="1" applyAlignment="1"/>
    <xf numFmtId="0" fontId="3" fillId="0" borderId="22" xfId="0" applyFont="1" applyBorder="1" applyAlignment="1"/>
    <xf numFmtId="0" fontId="12" fillId="0" borderId="12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25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55" fillId="0" borderId="12" xfId="0" applyFont="1" applyBorder="1" applyAlignment="1">
      <alignment vertical="top" wrapText="1"/>
    </xf>
    <xf numFmtId="0" fontId="28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178" fontId="12" fillId="0" borderId="4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12" xfId="0" applyFont="1" applyBorder="1" applyAlignment="1">
      <alignment horizontal="left" vertical="top" wrapText="1"/>
    </xf>
    <xf numFmtId="0" fontId="0" fillId="0" borderId="13" xfId="0" applyBorder="1" applyAlignment="1"/>
    <xf numFmtId="0" fontId="0" fillId="0" borderId="13" xfId="0" applyFont="1" applyBorder="1" applyAlignment="1">
      <alignment vertical="top" wrapText="1"/>
    </xf>
    <xf numFmtId="37" fontId="26" fillId="0" borderId="0" xfId="8" applyFont="1" applyAlignment="1" applyProtection="1">
      <alignment horizontal="center" vertical="center"/>
    </xf>
    <xf numFmtId="0" fontId="26" fillId="0" borderId="0" xfId="0" applyFont="1" applyAlignment="1">
      <alignment vertical="center"/>
    </xf>
    <xf numFmtId="37" fontId="36" fillId="0" borderId="0" xfId="8" applyFont="1" applyAlignment="1" applyProtection="1">
      <alignment horizontal="center" vertical="center"/>
    </xf>
    <xf numFmtId="0" fontId="36" fillId="0" borderId="0" xfId="0" applyFont="1" applyAlignment="1">
      <alignment vertical="center"/>
    </xf>
    <xf numFmtId="37" fontId="18" fillId="0" borderId="0" xfId="8" applyFont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12" applyFont="1" applyFill="1" applyAlignment="1">
      <alignment horizontal="center"/>
    </xf>
    <xf numFmtId="0" fontId="36" fillId="0" borderId="0" xfId="12" applyFont="1" applyFill="1" applyAlignment="1">
      <alignment horizontal="center"/>
    </xf>
    <xf numFmtId="0" fontId="15" fillId="0" borderId="0" xfId="12" applyFont="1" applyFill="1" applyAlignment="1">
      <alignment horizontal="center"/>
    </xf>
    <xf numFmtId="0" fontId="24" fillId="0" borderId="0" xfId="12" applyFont="1" applyFill="1" applyBorder="1" applyAlignment="1">
      <alignment horizontal="left" vertical="center"/>
    </xf>
    <xf numFmtId="0" fontId="24" fillId="0" borderId="0" xfId="12" applyFont="1" applyFill="1" applyAlignment="1"/>
    <xf numFmtId="0" fontId="28" fillId="0" borderId="0" xfId="0" applyFont="1" applyAlignment="1">
      <alignment horizontal="center"/>
    </xf>
    <xf numFmtId="37" fontId="26" fillId="0" borderId="0" xfId="9" quotePrefix="1" applyFont="1" applyFill="1" applyAlignment="1" applyProtection="1">
      <alignment horizontal="center"/>
    </xf>
    <xf numFmtId="37" fontId="36" fillId="0" borderId="0" xfId="9" applyFont="1" applyFill="1" applyAlignment="1" applyProtection="1">
      <alignment horizontal="center"/>
    </xf>
    <xf numFmtId="37" fontId="17" fillId="0" borderId="25" xfId="9" applyFont="1" applyFill="1" applyBorder="1" applyAlignment="1" applyProtection="1">
      <alignment horizontal="center" vertical="center"/>
    </xf>
    <xf numFmtId="37" fontId="17" fillId="0" borderId="26" xfId="9" applyFont="1" applyFill="1" applyBorder="1" applyAlignment="1" applyProtection="1">
      <alignment horizontal="center" vertical="center"/>
    </xf>
    <xf numFmtId="37" fontId="12" fillId="0" borderId="36" xfId="9" applyFont="1" applyFill="1" applyBorder="1" applyAlignment="1" applyProtection="1">
      <alignment horizontal="center" vertical="center"/>
    </xf>
    <xf numFmtId="37" fontId="12" fillId="0" borderId="16" xfId="9" applyFont="1" applyFill="1" applyBorder="1" applyAlignment="1">
      <alignment horizontal="center" vertical="center"/>
    </xf>
    <xf numFmtId="0" fontId="24" fillId="0" borderId="16" xfId="11" applyFont="1" applyFill="1" applyBorder="1" applyAlignment="1">
      <alignment horizontal="center" vertical="center"/>
    </xf>
    <xf numFmtId="0" fontId="24" fillId="0" borderId="37" xfId="11" applyFont="1" applyFill="1" applyBorder="1" applyAlignment="1">
      <alignment horizontal="center" vertical="center"/>
    </xf>
    <xf numFmtId="0" fontId="24" fillId="0" borderId="24" xfId="11" applyFont="1" applyFill="1" applyBorder="1" applyAlignment="1">
      <alignment horizontal="center" vertical="center"/>
    </xf>
    <xf numFmtId="0" fontId="24" fillId="0" borderId="46" xfId="11" applyFont="1" applyFill="1" applyBorder="1" applyAlignment="1">
      <alignment horizontal="center" vertical="center"/>
    </xf>
    <xf numFmtId="0" fontId="24" fillId="0" borderId="38" xfId="11" applyFont="1" applyFill="1" applyBorder="1" applyAlignment="1">
      <alignment horizontal="center" vertical="center"/>
    </xf>
    <xf numFmtId="37" fontId="12" fillId="0" borderId="40" xfId="9" applyFont="1" applyFill="1" applyBorder="1" applyAlignment="1">
      <alignment horizontal="center" vertical="center"/>
    </xf>
    <xf numFmtId="0" fontId="24" fillId="0" borderId="41" xfId="11" applyFont="1" applyFill="1" applyBorder="1" applyAlignment="1">
      <alignment horizontal="center" vertical="center"/>
    </xf>
    <xf numFmtId="3" fontId="12" fillId="0" borderId="19" xfId="9" applyNumberFormat="1" applyFont="1" applyFill="1" applyBorder="1" applyAlignment="1" applyProtection="1">
      <alignment vertical="center"/>
    </xf>
    <xf numFmtId="0" fontId="24" fillId="0" borderId="21" xfId="11" applyFont="1" applyFill="1" applyBorder="1" applyAlignment="1">
      <alignment vertical="center"/>
    </xf>
    <xf numFmtId="179" fontId="17" fillId="0" borderId="42" xfId="9" applyNumberFormat="1" applyFont="1" applyFill="1" applyBorder="1" applyAlignment="1" applyProtection="1">
      <alignment vertical="center"/>
    </xf>
    <xf numFmtId="179" fontId="17" fillId="0" borderId="47" xfId="11" applyNumberFormat="1" applyFont="1" applyFill="1" applyBorder="1" applyAlignment="1">
      <alignment vertical="center"/>
    </xf>
    <xf numFmtId="179" fontId="17" fillId="0" borderId="35" xfId="11" applyNumberFormat="1" applyFont="1" applyFill="1" applyBorder="1" applyAlignment="1">
      <alignment vertical="center"/>
    </xf>
    <xf numFmtId="3" fontId="12" fillId="0" borderId="42" xfId="9" applyNumberFormat="1" applyFont="1" applyFill="1" applyBorder="1" applyAlignment="1" applyProtection="1">
      <alignment vertical="center"/>
    </xf>
    <xf numFmtId="0" fontId="24" fillId="0" borderId="43" xfId="11" applyFont="1" applyFill="1" applyBorder="1" applyAlignment="1">
      <alignment vertical="center"/>
    </xf>
    <xf numFmtId="179" fontId="17" fillId="0" borderId="19" xfId="9" applyNumberFormat="1" applyFont="1" applyFill="1" applyBorder="1" applyAlignment="1" applyProtection="1">
      <alignment vertical="center"/>
    </xf>
    <xf numFmtId="179" fontId="17" fillId="0" borderId="0" xfId="11" applyNumberFormat="1" applyFont="1" applyFill="1" applyBorder="1" applyAlignment="1">
      <alignment vertical="center"/>
    </xf>
    <xf numFmtId="179" fontId="17" fillId="0" borderId="15" xfId="1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15" xfId="1" applyFill="1" applyBorder="1" applyAlignment="1">
      <alignment vertical="center"/>
    </xf>
    <xf numFmtId="179" fontId="17" fillId="0" borderId="19" xfId="13" applyNumberFormat="1" applyFont="1" applyFill="1" applyBorder="1" applyAlignment="1">
      <alignment vertical="center"/>
    </xf>
    <xf numFmtId="0" fontId="12" fillId="0" borderId="19" xfId="13" applyFont="1" applyFill="1" applyBorder="1" applyAlignment="1">
      <alignment vertical="center"/>
    </xf>
    <xf numFmtId="178" fontId="17" fillId="0" borderId="19" xfId="13" applyNumberFormat="1" applyFont="1" applyFill="1" applyBorder="1" applyAlignment="1">
      <alignment vertical="center"/>
    </xf>
    <xf numFmtId="178" fontId="17" fillId="0" borderId="0" xfId="11" applyNumberFormat="1" applyFont="1" applyFill="1" applyBorder="1" applyAlignment="1">
      <alignment vertical="center"/>
    </xf>
    <xf numFmtId="178" fontId="17" fillId="0" borderId="15" xfId="11" applyNumberFormat="1" applyFont="1" applyFill="1" applyBorder="1" applyAlignment="1">
      <alignment vertical="center"/>
    </xf>
    <xf numFmtId="178" fontId="17" fillId="0" borderId="19" xfId="9" applyNumberFormat="1" applyFont="1" applyFill="1" applyBorder="1" applyAlignment="1" applyProtection="1">
      <alignment vertical="center"/>
    </xf>
    <xf numFmtId="178" fontId="1" fillId="0" borderId="0" xfId="1" applyNumberFormat="1" applyFill="1" applyBorder="1" applyAlignment="1">
      <alignment vertical="center"/>
    </xf>
    <xf numFmtId="178" fontId="1" fillId="0" borderId="15" xfId="1" applyNumberFormat="1" applyFill="1" applyBorder="1" applyAlignment="1">
      <alignment vertical="center"/>
    </xf>
    <xf numFmtId="179" fontId="17" fillId="0" borderId="20" xfId="9" applyNumberFormat="1" applyFont="1" applyFill="1" applyBorder="1" applyAlignment="1" applyProtection="1">
      <alignment vertical="center"/>
    </xf>
    <xf numFmtId="179" fontId="17" fillId="0" borderId="30" xfId="11" applyNumberFormat="1" applyFont="1" applyFill="1" applyBorder="1" applyAlignment="1">
      <alignment vertical="center"/>
    </xf>
    <xf numFmtId="179" fontId="17" fillId="0" borderId="32" xfId="11" applyNumberFormat="1" applyFont="1" applyFill="1" applyBorder="1" applyAlignment="1">
      <alignment vertical="center"/>
    </xf>
    <xf numFmtId="3" fontId="12" fillId="0" borderId="20" xfId="9" applyNumberFormat="1" applyFont="1" applyFill="1" applyBorder="1" applyAlignment="1" applyProtection="1">
      <alignment vertical="center"/>
    </xf>
    <xf numFmtId="0" fontId="24" fillId="0" borderId="22" xfId="11" applyFont="1" applyFill="1" applyBorder="1" applyAlignment="1">
      <alignment vertical="center"/>
    </xf>
    <xf numFmtId="179" fontId="17" fillId="0" borderId="19" xfId="9" applyNumberFormat="1" applyFont="1" applyBorder="1" applyAlignment="1" applyProtection="1">
      <alignment vertical="center"/>
    </xf>
    <xf numFmtId="179" fontId="17" fillId="0" borderId="0" xfId="9" applyNumberFormat="1" applyFont="1" applyBorder="1" applyAlignment="1" applyProtection="1">
      <alignment vertical="center"/>
    </xf>
    <xf numFmtId="179" fontId="17" fillId="0" borderId="15" xfId="9" applyNumberFormat="1" applyFont="1" applyBorder="1" applyAlignment="1" applyProtection="1">
      <alignment vertical="center"/>
    </xf>
    <xf numFmtId="3" fontId="12" fillId="0" borderId="19" xfId="9" applyNumberFormat="1" applyFont="1" applyBorder="1" applyAlignment="1" applyProtection="1">
      <alignment vertical="center"/>
    </xf>
    <xf numFmtId="0" fontId="24" fillId="0" borderId="21" xfId="11" applyFont="1" applyBorder="1" applyAlignment="1">
      <alignment vertical="center"/>
    </xf>
    <xf numFmtId="37" fontId="17" fillId="0" borderId="25" xfId="9" applyFont="1" applyBorder="1" applyAlignment="1" applyProtection="1">
      <alignment horizontal="center" vertical="center"/>
    </xf>
    <xf numFmtId="37" fontId="17" fillId="0" borderId="26" xfId="9" applyFont="1" applyBorder="1" applyAlignment="1" applyProtection="1">
      <alignment horizontal="center" vertical="center"/>
    </xf>
    <xf numFmtId="37" fontId="17" fillId="0" borderId="36" xfId="9" applyFont="1" applyBorder="1" applyAlignment="1" applyProtection="1">
      <alignment horizontal="center" vertical="center"/>
    </xf>
    <xf numFmtId="37" fontId="17" fillId="0" borderId="16" xfId="9" applyFont="1" applyBorder="1" applyAlignment="1">
      <alignment horizontal="center" vertical="center"/>
    </xf>
    <xf numFmtId="0" fontId="17" fillId="0" borderId="16" xfId="11" applyFont="1" applyBorder="1" applyAlignment="1">
      <alignment horizontal="center" vertical="center"/>
    </xf>
    <xf numFmtId="0" fontId="17" fillId="0" borderId="37" xfId="11" applyFont="1" applyBorder="1" applyAlignment="1">
      <alignment horizontal="center" vertical="center"/>
    </xf>
    <xf numFmtId="0" fontId="17" fillId="0" borderId="24" xfId="11" applyFont="1" applyBorder="1" applyAlignment="1">
      <alignment horizontal="center" vertical="center"/>
    </xf>
    <xf numFmtId="0" fontId="17" fillId="0" borderId="46" xfId="11" applyFont="1" applyBorder="1" applyAlignment="1">
      <alignment horizontal="center" vertical="center"/>
    </xf>
    <xf numFmtId="0" fontId="17" fillId="0" borderId="38" xfId="11" applyFont="1" applyBorder="1" applyAlignment="1">
      <alignment horizontal="center" vertical="center"/>
    </xf>
    <xf numFmtId="37" fontId="17" fillId="0" borderId="40" xfId="9" applyFont="1" applyBorder="1" applyAlignment="1">
      <alignment horizontal="center" vertical="center"/>
    </xf>
    <xf numFmtId="0" fontId="17" fillId="0" borderId="41" xfId="11" applyFont="1" applyBorder="1" applyAlignment="1">
      <alignment horizontal="center" vertical="center"/>
    </xf>
    <xf numFmtId="179" fontId="17" fillId="0" borderId="42" xfId="9" applyNumberFormat="1" applyFont="1" applyBorder="1" applyAlignment="1" applyProtection="1">
      <alignment vertical="center"/>
    </xf>
    <xf numFmtId="179" fontId="17" fillId="0" borderId="47" xfId="11" applyNumberFormat="1" applyFont="1" applyBorder="1" applyAlignment="1">
      <alignment vertical="center"/>
    </xf>
    <xf numFmtId="179" fontId="17" fillId="0" borderId="35" xfId="11" applyNumberFormat="1" applyFont="1" applyBorder="1" applyAlignment="1">
      <alignment vertical="center"/>
    </xf>
    <xf numFmtId="3" fontId="12" fillId="0" borderId="42" xfId="9" applyNumberFormat="1" applyFont="1" applyBorder="1" applyAlignment="1" applyProtection="1">
      <alignment vertical="center"/>
    </xf>
    <xf numFmtId="0" fontId="24" fillId="0" borderId="43" xfId="11" applyFont="1" applyBorder="1" applyAlignment="1">
      <alignment vertical="center"/>
    </xf>
    <xf numFmtId="179" fontId="17" fillId="0" borderId="0" xfId="11" applyNumberFormat="1" applyFont="1" applyBorder="1" applyAlignment="1">
      <alignment vertical="center"/>
    </xf>
    <xf numFmtId="179" fontId="17" fillId="0" borderId="15" xfId="11" applyNumberFormat="1" applyFont="1" applyBorder="1" applyAlignment="1">
      <alignment vertical="center"/>
    </xf>
    <xf numFmtId="0" fontId="17" fillId="0" borderId="0" xfId="11" applyFont="1" applyBorder="1" applyAlignment="1">
      <alignment vertical="center"/>
    </xf>
    <xf numFmtId="0" fontId="17" fillId="0" borderId="15" xfId="11" applyFont="1" applyBorder="1" applyAlignment="1">
      <alignment vertical="center"/>
    </xf>
    <xf numFmtId="178" fontId="17" fillId="0" borderId="19" xfId="9" applyNumberFormat="1" applyFont="1" applyBorder="1" applyAlignment="1" applyProtection="1">
      <alignment vertical="center"/>
    </xf>
    <xf numFmtId="178" fontId="17" fillId="0" borderId="0" xfId="9" applyNumberFormat="1" applyFont="1" applyBorder="1" applyAlignment="1" applyProtection="1">
      <alignment vertical="center"/>
    </xf>
    <xf numFmtId="178" fontId="17" fillId="0" borderId="15" xfId="9" applyNumberFormat="1" applyFont="1" applyBorder="1" applyAlignment="1" applyProtection="1">
      <alignment vertical="center"/>
    </xf>
    <xf numFmtId="179" fontId="17" fillId="0" borderId="20" xfId="9" applyNumberFormat="1" applyFont="1" applyBorder="1" applyAlignment="1" applyProtection="1">
      <alignment vertical="center"/>
    </xf>
    <xf numFmtId="179" fontId="17" fillId="0" borderId="30" xfId="11" applyNumberFormat="1" applyFont="1" applyBorder="1" applyAlignment="1">
      <alignment vertical="center"/>
    </xf>
    <xf numFmtId="179" fontId="17" fillId="0" borderId="32" xfId="11" applyNumberFormat="1" applyFont="1" applyBorder="1" applyAlignment="1">
      <alignment vertical="center"/>
    </xf>
    <xf numFmtId="3" fontId="12" fillId="0" borderId="20" xfId="9" applyNumberFormat="1" applyFont="1" applyBorder="1" applyAlignment="1" applyProtection="1">
      <alignment vertical="center"/>
    </xf>
    <xf numFmtId="0" fontId="24" fillId="0" borderId="22" xfId="11" applyFont="1" applyBorder="1" applyAlignment="1">
      <alignment vertical="center"/>
    </xf>
    <xf numFmtId="181" fontId="21" fillId="0" borderId="4" xfId="3" quotePrefix="1" applyNumberFormat="1" applyFont="1" applyBorder="1" applyAlignment="1" applyProtection="1">
      <alignment horizontal="center"/>
    </xf>
    <xf numFmtId="0" fontId="29" fillId="0" borderId="10" xfId="0" applyFont="1" applyBorder="1" applyAlignment="1">
      <alignment horizontal="center"/>
    </xf>
    <xf numFmtId="39" fontId="30" fillId="0" borderId="0" xfId="3" applyFont="1" applyBorder="1" applyAlignment="1"/>
    <xf numFmtId="0" fontId="31" fillId="0" borderId="0" xfId="0" applyFont="1" applyBorder="1" applyAlignment="1"/>
    <xf numFmtId="39" fontId="21" fillId="0" borderId="5" xfId="3" applyFont="1" applyBorder="1" applyAlignment="1" applyProtection="1">
      <alignment vertical="center"/>
    </xf>
    <xf numFmtId="0" fontId="29" fillId="0" borderId="11" xfId="0" applyFont="1" applyBorder="1" applyAlignment="1">
      <alignment vertical="center"/>
    </xf>
    <xf numFmtId="181" fontId="21" fillId="0" borderId="4" xfId="3" applyNumberFormat="1" applyFont="1" applyBorder="1" applyAlignment="1" applyProtection="1">
      <alignment horizontal="left"/>
    </xf>
    <xf numFmtId="0" fontId="29" fillId="0" borderId="10" xfId="0" applyFont="1" applyBorder="1" applyAlignment="1">
      <alignment horizontal="left"/>
    </xf>
    <xf numFmtId="39" fontId="21" fillId="0" borderId="27" xfId="3" applyFont="1" applyBorder="1" applyAlignment="1">
      <alignment horizontal="center"/>
    </xf>
    <xf numFmtId="39" fontId="21" fillId="0" borderId="28" xfId="3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39" fontId="37" fillId="0" borderId="0" xfId="3" applyFont="1" applyAlignment="1" applyProtection="1">
      <alignment horizontal="center" vertical="center"/>
    </xf>
    <xf numFmtId="39" fontId="37" fillId="0" borderId="0" xfId="3" applyFont="1" applyAlignment="1">
      <alignment horizontal="center" vertical="center"/>
    </xf>
    <xf numFmtId="39" fontId="17" fillId="0" borderId="0" xfId="3" applyFont="1" applyAlignment="1" applyProtection="1">
      <alignment horizontal="center" vertical="center"/>
    </xf>
    <xf numFmtId="39" fontId="17" fillId="0" borderId="0" xfId="3" applyFont="1" applyAlignment="1">
      <alignment horizontal="center" vertical="center"/>
    </xf>
    <xf numFmtId="39" fontId="21" fillId="0" borderId="48" xfId="3" applyFont="1" applyBorder="1" applyAlignment="1" applyProtection="1">
      <alignment horizontal="center"/>
    </xf>
    <xf numFmtId="0" fontId="29" fillId="0" borderId="29" xfId="0" applyFont="1" applyBorder="1" applyAlignment="1">
      <alignment horizontal="center"/>
    </xf>
    <xf numFmtId="39" fontId="21" fillId="0" borderId="3" xfId="3" applyFont="1" applyBorder="1" applyAlignment="1" applyProtection="1">
      <alignment horizontal="left"/>
    </xf>
    <xf numFmtId="0" fontId="29" fillId="0" borderId="9" xfId="0" applyFont="1" applyBorder="1" applyAlignment="1">
      <alignment horizontal="left"/>
    </xf>
    <xf numFmtId="39" fontId="21" fillId="0" borderId="29" xfId="3" applyFont="1" applyBorder="1" applyAlignment="1">
      <alignment horizontal="center"/>
    </xf>
    <xf numFmtId="39" fontId="37" fillId="0" borderId="0" xfId="2" applyFont="1" applyAlignment="1" applyProtection="1">
      <alignment horizontal="center" vertical="center"/>
    </xf>
    <xf numFmtId="39" fontId="37" fillId="0" borderId="0" xfId="2" applyFont="1" applyAlignment="1">
      <alignment vertical="center"/>
    </xf>
    <xf numFmtId="0" fontId="39" fillId="0" borderId="0" xfId="0" applyFont="1" applyAlignment="1"/>
    <xf numFmtId="39" fontId="17" fillId="0" borderId="0" xfId="2" applyFont="1" applyAlignment="1" applyProtection="1">
      <alignment horizontal="center" vertical="center"/>
    </xf>
    <xf numFmtId="39" fontId="17" fillId="0" borderId="0" xfId="2" applyFont="1" applyAlignment="1">
      <alignment vertical="center"/>
    </xf>
    <xf numFmtId="0" fontId="0" fillId="0" borderId="0" xfId="0" applyAlignment="1"/>
  </cellXfs>
  <cellStyles count="15">
    <cellStyle name="一般" xfId="0" builtinId="0"/>
    <cellStyle name="一般 2" xfId="1"/>
    <cellStyle name="一般_(98)期貨暫收" xfId="2"/>
    <cellStyle name="一般_(98)遠匯" xfId="3"/>
    <cellStyle name="一般_96基金預算_v6" xfId="4"/>
    <cellStyle name="一般_Lbs9" xfId="5"/>
    <cellStyle name="一般_LDSA1" xfId="6"/>
    <cellStyle name="一般_LDSA2" xfId="7"/>
    <cellStyle name="一般_LDSA3" xfId="8"/>
    <cellStyle name="一般_LDSA5_1" xfId="9"/>
    <cellStyle name="一般_LDSA6" xfId="10"/>
    <cellStyle name="一般_委託經營平衡表" xfId="11"/>
    <cellStyle name="一般_新制--100年決算報表(全)" xfId="12"/>
    <cellStyle name="一般_新制98年決算報表(全)" xfId="13"/>
    <cellStyle name="千分位" xfId="14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3</xdr:row>
      <xdr:rowOff>0</xdr:rowOff>
    </xdr:from>
    <xdr:to>
      <xdr:col>0</xdr:col>
      <xdr:colOff>1238250</xdr:colOff>
      <xdr:row>3</xdr:row>
      <xdr:rowOff>219075</xdr:rowOff>
    </xdr:to>
    <xdr:sp macro="" textlink="">
      <xdr:nvSpPr>
        <xdr:cNvPr id="1193" name="Text Box 1"/>
        <xdr:cNvSpPr txBox="1">
          <a:spLocks noChangeArrowheads="1"/>
        </xdr:cNvSpPr>
      </xdr:nvSpPr>
      <xdr:spPr bwMode="auto">
        <a:xfrm>
          <a:off x="1162050" y="1543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LA0067002\&#26700;&#38754;\&#27387;&#24935;\97&#24180;&#24230;&#38928;&#31639;\97&#38928;&#31639;lbs0-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0067002/&#26700;&#38754;/&#27387;&#24935;/97&#24180;&#24230;&#38928;&#31639;/97&#38928;&#31639;lbs0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jung/Desktop/110&#24180;&#26032;&#21046;&#27770;&#31639;/5.&#27770;&#31639;&#26360;&#34920;&#21450;&#24213;&#31295;1.15/&#26032;&#21046;-110&#24180;&#27770;&#31639;&#22577;&#34920;(&#20840;)1.13-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S0-1"/>
      <sheetName val="LBS0"/>
      <sheetName val="LBS4"/>
      <sheetName val="LBS6"/>
      <sheetName val="LBS7"/>
      <sheetName val="LBS8"/>
      <sheetName val="LBS9"/>
      <sheetName val="LBS10"/>
      <sheetName val="lbs11"/>
      <sheetName val="lbs13"/>
      <sheetName val="lbs17"/>
      <sheetName val="lbs15"/>
      <sheetName val="lbs22"/>
      <sheetName val="lbs23"/>
      <sheetName val="lbs24"/>
      <sheetName val="lbs16"/>
      <sheetName val="lbs25"/>
      <sheetName val="lbs12"/>
      <sheetName val="lbs.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S0-1"/>
      <sheetName val="LBS0"/>
      <sheetName val="LBS4"/>
      <sheetName val="LBS6"/>
      <sheetName val="LBS7"/>
      <sheetName val="LBS8"/>
      <sheetName val="LBS9"/>
      <sheetName val="LBS10"/>
      <sheetName val="lbs11"/>
      <sheetName val="lbs13"/>
      <sheetName val="lbs17"/>
      <sheetName val="lbs15"/>
      <sheetName val="lbs22"/>
      <sheetName val="lbs23"/>
      <sheetName val="lbs24"/>
      <sheetName val="lbs16"/>
      <sheetName val="lbs25"/>
      <sheetName val="lbs12"/>
      <sheetName val="lbs.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表1.14ok"/>
      <sheetName val="撥補表1213"/>
      <sheetName val="現金流量3.11(總處修正)1213"/>
      <sheetName val="現金流量(註解版)3.11(總處修正版)1213"/>
      <sheetName val="資產1.14ok"/>
      <sheetName val="負債1.14ok"/>
      <sheetName val="收繳給付1.14ok"/>
      <sheetName val="投資業務收入明細表1.14ok"/>
      <sheetName val="兌換賸餘明細表1.14ok"/>
      <sheetName val="手續費收入明細表1.14ok"/>
      <sheetName val="存款利息收入明細表1.14ok"/>
      <sheetName val="其他利息收入明細表1.14ok"/>
      <sheetName val="雜項業務收入1.14ok"/>
      <sheetName val="滯納金收入1.14ok"/>
      <sheetName val="雜項收入1.14ok"/>
      <sheetName val="支出明細表1.14ok"/>
      <sheetName val="銀行存款1.14ok"/>
      <sheetName val="公允價值-流動1.14ok"/>
      <sheetName val="公允價值評價-流動1.14ok"/>
      <sheetName val="持有至到期-流動1.14ok"/>
      <sheetName val="委託經營1.14ok"/>
      <sheetName val="委託經營評價1.14ok"/>
      <sheetName val="其他金融資產-流1.14ok"/>
      <sheetName val="應收退休金1.14ok"/>
      <sheetName val="應收收益1.14ok"/>
      <sheetName val="應收利息1.14ok"/>
      <sheetName val="其他應收款1.14ok"/>
      <sheetName val="其他預付款1.14ok"/>
      <sheetName val="公允價值-非流動1.14ok"/>
      <sheetName val="公允價值評價-非流動1.14ok"/>
      <sheetName val="持有至到期日非流動1.14ok"/>
      <sheetName val="其他金融資產-非流動1.14ok"/>
      <sheetName val="定期存款附表1.14ok"/>
      <sheetName val="電腦軟體1.14ok"/>
      <sheetName val="催收款項1.14ok"/>
      <sheetName val="備抵呆帳-催收款項1.14ok"/>
      <sheetName val="暫付及待結轉帳項1.14ok"/>
      <sheetName val="應付費用1.14ok"/>
      <sheetName val="其他應付款1.14ok"/>
      <sheetName val="預收退休金1.14ok"/>
      <sheetName val="其他預收款1.144ok"/>
      <sheetName val="勞工退休基金-本金1.14ok"/>
      <sheetName val="勞工退休基金-收益1.14ok"/>
      <sheetName val="運用表1.13ok"/>
      <sheetName val="委-收支1.13ok"/>
      <sheetName val="委-經理費"/>
      <sheetName val="資產-委1.12ok"/>
      <sheetName val="負債-委1.12ok"/>
      <sheetName val="遠匯"/>
      <sheetName val="期貨"/>
      <sheetName val="交換"/>
      <sheetName val="選擇權"/>
    </sheetNames>
    <sheetDataSet>
      <sheetData sheetId="0">
        <row r="20">
          <cell r="B20">
            <v>63876000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 codeName="Sheet1">
    <pageSetUpPr fitToPage="1"/>
  </sheetPr>
  <dimension ref="A1:I35"/>
  <sheetViews>
    <sheetView tabSelected="1" topLeftCell="A3" zoomScale="75" zoomScaleNormal="75" workbookViewId="0">
      <pane xSplit="3" ySplit="4" topLeftCell="D7" activePane="bottomRight" state="frozen"/>
      <selection activeCell="A16" sqref="A16:E16"/>
      <selection pane="topRight" activeCell="A16" sqref="A16:E16"/>
      <selection pane="bottomLeft" activeCell="A16" sqref="A16:E16"/>
      <selection pane="bottomRight" activeCell="J19" sqref="J19"/>
    </sheetView>
  </sheetViews>
  <sheetFormatPr defaultColWidth="9.75" defaultRowHeight="16.2"/>
  <cols>
    <col min="1" max="1" width="17.75" style="15" customWidth="1"/>
    <col min="2" max="2" width="17.1640625" style="15" bestFit="1" customWidth="1"/>
    <col min="3" max="3" width="7.5" style="15" bestFit="1" customWidth="1"/>
    <col min="4" max="4" width="16.75" style="15" customWidth="1"/>
    <col min="5" max="5" width="7.5" style="15" bestFit="1" customWidth="1"/>
    <col min="6" max="6" width="16.75" style="15" customWidth="1"/>
    <col min="7" max="7" width="10.33203125" style="15" customWidth="1"/>
    <col min="8" max="8" width="16.75" style="15" customWidth="1"/>
    <col min="9" max="9" width="7.5" style="15" bestFit="1" customWidth="1"/>
    <col min="10" max="16384" width="9.75" style="15"/>
  </cols>
  <sheetData>
    <row r="1" spans="1:9" ht="30" customHeight="1">
      <c r="A1" s="403" t="s">
        <v>21</v>
      </c>
      <c r="B1" s="403"/>
      <c r="C1" s="403"/>
      <c r="D1" s="403"/>
      <c r="E1" s="403"/>
      <c r="F1" s="403"/>
      <c r="G1" s="403"/>
      <c r="H1" s="403"/>
      <c r="I1" s="403"/>
    </row>
    <row r="2" spans="1:9" ht="30" customHeight="1">
      <c r="A2" s="404" t="s">
        <v>394</v>
      </c>
      <c r="B2" s="403"/>
      <c r="C2" s="403"/>
      <c r="D2" s="403"/>
      <c r="E2" s="403"/>
      <c r="F2" s="403"/>
      <c r="G2" s="403"/>
      <c r="H2" s="403"/>
      <c r="I2" s="403"/>
    </row>
    <row r="3" spans="1:9" ht="30" customHeight="1">
      <c r="A3" s="405" t="s">
        <v>727</v>
      </c>
      <c r="B3" s="405"/>
      <c r="C3" s="405"/>
      <c r="D3" s="405"/>
      <c r="E3" s="405"/>
      <c r="F3" s="405"/>
      <c r="G3" s="405"/>
      <c r="H3" s="405"/>
      <c r="I3" s="405"/>
    </row>
    <row r="4" spans="1:9" ht="30" customHeight="1" thickBot="1">
      <c r="H4" s="412" t="s">
        <v>12</v>
      </c>
      <c r="I4" s="413"/>
    </row>
    <row r="5" spans="1:9" ht="50.1" customHeight="1">
      <c r="A5" s="406" t="s">
        <v>59</v>
      </c>
      <c r="B5" s="408" t="s">
        <v>169</v>
      </c>
      <c r="C5" s="410"/>
      <c r="D5" s="411" t="s">
        <v>55</v>
      </c>
      <c r="E5" s="410"/>
      <c r="F5" s="411" t="s">
        <v>10</v>
      </c>
      <c r="G5" s="410"/>
      <c r="H5" s="408" t="s">
        <v>60</v>
      </c>
      <c r="I5" s="409"/>
    </row>
    <row r="6" spans="1:9" ht="50.1" customHeight="1">
      <c r="A6" s="407"/>
      <c r="B6" s="94" t="s">
        <v>61</v>
      </c>
      <c r="C6" s="95" t="s">
        <v>0</v>
      </c>
      <c r="D6" s="94" t="s">
        <v>54</v>
      </c>
      <c r="E6" s="95" t="s">
        <v>0</v>
      </c>
      <c r="F6" s="94" t="s">
        <v>56</v>
      </c>
      <c r="G6" s="94" t="s">
        <v>57</v>
      </c>
      <c r="H6" s="95" t="s">
        <v>58</v>
      </c>
      <c r="I6" s="220" t="s">
        <v>0</v>
      </c>
    </row>
    <row r="7" spans="1:9" s="16" customFormat="1" ht="50.1" customHeight="1">
      <c r="A7" s="90" t="s">
        <v>62</v>
      </c>
      <c r="B7" s="330">
        <f>SUM(B8:B14)</f>
        <v>115127739000</v>
      </c>
      <c r="C7" s="323">
        <v>100</v>
      </c>
      <c r="D7" s="330">
        <f>SUM(D8:D15)</f>
        <v>319404765542</v>
      </c>
      <c r="E7" s="323">
        <v>100</v>
      </c>
      <c r="F7" s="87">
        <f>D7-B7</f>
        <v>204277026542</v>
      </c>
      <c r="G7" s="323">
        <f>ROUND(IF(F7=0,0,+F7/B7*100),2)</f>
        <v>177.44</v>
      </c>
      <c r="H7" s="330">
        <f>SUM(H8:H15)</f>
        <v>248131906299</v>
      </c>
      <c r="I7" s="324">
        <v>100</v>
      </c>
    </row>
    <row r="8" spans="1:9" s="16" customFormat="1" ht="47.4" customHeight="1">
      <c r="A8" s="91" t="s">
        <v>452</v>
      </c>
      <c r="B8" s="87">
        <v>112312784000</v>
      </c>
      <c r="C8" s="325">
        <f>ROUND(IF(B8=0,0,+B8/$B$7*100),2)</f>
        <v>97.55</v>
      </c>
      <c r="D8" s="87">
        <v>314880856629</v>
      </c>
      <c r="E8" s="325">
        <f>ROUND(IF(D8=0,0,+D8/$D$7*100),2)</f>
        <v>98.58</v>
      </c>
      <c r="F8" s="87">
        <f>D8-B8</f>
        <v>202568072629</v>
      </c>
      <c r="G8" s="325">
        <f>ROUND(IF(F8=0,0,+F8/B8*100),2)</f>
        <v>180.36</v>
      </c>
      <c r="H8" s="87">
        <v>242681031146</v>
      </c>
      <c r="I8" s="326">
        <f t="shared" ref="I8:I19" si="0">ROUND(IF(H8=0,0,+H8/$H$7*100),2)</f>
        <v>97.8</v>
      </c>
    </row>
    <row r="9" spans="1:9" s="16" customFormat="1" ht="47.4" hidden="1" customHeight="1">
      <c r="A9" s="91" t="s">
        <v>453</v>
      </c>
      <c r="B9" s="87"/>
      <c r="C9" s="325"/>
      <c r="D9" s="87"/>
      <c r="E9" s="325"/>
      <c r="F9" s="87"/>
      <c r="G9" s="325"/>
      <c r="H9" s="87"/>
      <c r="I9" s="326">
        <f t="shared" si="0"/>
        <v>0</v>
      </c>
    </row>
    <row r="10" spans="1:9" s="16" customFormat="1" ht="47.4" customHeight="1">
      <c r="A10" s="91" t="s">
        <v>161</v>
      </c>
      <c r="B10" s="87"/>
      <c r="C10" s="325"/>
      <c r="D10" s="87">
        <v>185459595</v>
      </c>
      <c r="E10" s="325">
        <f>ROUND(IF(D10=0,0,+D10/$D$7*100),2)</f>
        <v>0.06</v>
      </c>
      <c r="F10" s="87">
        <f t="shared" ref="F10:F15" si="1">D10-B10</f>
        <v>185459595</v>
      </c>
      <c r="G10" s="325"/>
      <c r="H10" s="87">
        <v>129057009</v>
      </c>
      <c r="I10" s="326">
        <f t="shared" si="0"/>
        <v>0.05</v>
      </c>
    </row>
    <row r="11" spans="1:9" s="16" customFormat="1" ht="47.4" customHeight="1">
      <c r="A11" s="91" t="s">
        <v>454</v>
      </c>
      <c r="B11" s="87">
        <v>1884429000</v>
      </c>
      <c r="C11" s="325">
        <f>ROUND(IF(B11=0,0,+B11/$B$7*100),2)</f>
        <v>1.64</v>
      </c>
      <c r="D11" s="87">
        <v>3479769147</v>
      </c>
      <c r="E11" s="325">
        <f t="shared" ref="E11:E19" si="2">ROUND(IF(D11=0,0,+D11/$D$7*100),2)</f>
        <v>1.0900000000000001</v>
      </c>
      <c r="F11" s="87">
        <f t="shared" si="1"/>
        <v>1595340147</v>
      </c>
      <c r="G11" s="325">
        <f>ROUND(IF(F11=0,0,+F11/B11*100),2)</f>
        <v>84.66</v>
      </c>
      <c r="H11" s="87">
        <v>4603440649</v>
      </c>
      <c r="I11" s="326">
        <f t="shared" si="0"/>
        <v>1.86</v>
      </c>
    </row>
    <row r="12" spans="1:9" s="16" customFormat="1" ht="47.4" customHeight="1">
      <c r="A12" s="91" t="s">
        <v>455</v>
      </c>
      <c r="B12" s="87"/>
      <c r="C12" s="325"/>
      <c r="D12" s="87">
        <v>10957</v>
      </c>
      <c r="E12" s="325">
        <f t="shared" si="2"/>
        <v>0</v>
      </c>
      <c r="F12" s="87">
        <f t="shared" si="1"/>
        <v>10957</v>
      </c>
      <c r="G12" s="325"/>
      <c r="H12" s="87">
        <v>7795</v>
      </c>
      <c r="I12" s="326">
        <f t="shared" si="0"/>
        <v>0</v>
      </c>
    </row>
    <row r="13" spans="1:9" s="16" customFormat="1" ht="47.4" customHeight="1">
      <c r="A13" s="91" t="s">
        <v>456</v>
      </c>
      <c r="B13" s="87"/>
      <c r="C13" s="325"/>
      <c r="D13" s="87">
        <v>32621495</v>
      </c>
      <c r="E13" s="325">
        <f t="shared" si="2"/>
        <v>0.01</v>
      </c>
      <c r="F13" s="87">
        <f t="shared" si="1"/>
        <v>32621495</v>
      </c>
      <c r="G13" s="327"/>
      <c r="H13" s="87">
        <v>32672164</v>
      </c>
      <c r="I13" s="326">
        <f t="shared" si="0"/>
        <v>0.01</v>
      </c>
    </row>
    <row r="14" spans="1:9" s="16" customFormat="1" ht="47.4" customHeight="1">
      <c r="A14" s="91" t="s">
        <v>14</v>
      </c>
      <c r="B14" s="87">
        <v>930526000</v>
      </c>
      <c r="C14" s="325">
        <f>ROUND(IF(B14=0,0,+B14/$B$7*100),2)</f>
        <v>0.81</v>
      </c>
      <c r="D14" s="87">
        <v>824376844</v>
      </c>
      <c r="E14" s="325">
        <f>ROUND(IF(D14=0,0,+D14/$D$7*100),2)</f>
        <v>0.26</v>
      </c>
      <c r="F14" s="87">
        <f t="shared" si="1"/>
        <v>-106149156</v>
      </c>
      <c r="G14" s="325">
        <f>ROUND(IF(F14=0,0,+F14/B14*100),2)</f>
        <v>-11.41</v>
      </c>
      <c r="H14" s="87">
        <v>684257234</v>
      </c>
      <c r="I14" s="326">
        <f t="shared" si="0"/>
        <v>0.28000000000000003</v>
      </c>
    </row>
    <row r="15" spans="1:9" s="16" customFormat="1" ht="47.4" customHeight="1">
      <c r="A15" s="91" t="s">
        <v>457</v>
      </c>
      <c r="B15" s="87"/>
      <c r="C15" s="325"/>
      <c r="D15" s="87">
        <v>1670875</v>
      </c>
      <c r="E15" s="325">
        <f t="shared" si="2"/>
        <v>0</v>
      </c>
      <c r="F15" s="87">
        <f t="shared" si="1"/>
        <v>1670875</v>
      </c>
      <c r="G15" s="325"/>
      <c r="H15" s="87">
        <v>1440302</v>
      </c>
      <c r="I15" s="326">
        <f t="shared" si="0"/>
        <v>0</v>
      </c>
    </row>
    <row r="16" spans="1:9" s="16" customFormat="1" ht="47.4" customHeight="1">
      <c r="A16" s="91" t="s">
        <v>63</v>
      </c>
      <c r="B16" s="87">
        <f>SUM(B17:B20)</f>
        <v>128350000</v>
      </c>
      <c r="C16" s="325">
        <f>ROUND(IF(B16=0,0,+B16/$B$7*100),2)</f>
        <v>0.11</v>
      </c>
      <c r="D16" s="87">
        <f>SUM(D17:D20)</f>
        <v>34964069666</v>
      </c>
      <c r="E16" s="325">
        <f t="shared" si="2"/>
        <v>10.95</v>
      </c>
      <c r="F16" s="87">
        <f>D16-B16</f>
        <v>34835719666</v>
      </c>
      <c r="G16" s="325">
        <f>ROUND(IF(F16=0,0,+F16/B16*100),2)</f>
        <v>27141.19</v>
      </c>
      <c r="H16" s="87">
        <f>SUM(H17:H20)</f>
        <v>69331782292</v>
      </c>
      <c r="I16" s="326">
        <f t="shared" si="0"/>
        <v>27.94</v>
      </c>
    </row>
    <row r="17" spans="1:9" s="16" customFormat="1" ht="47.4" customHeight="1">
      <c r="A17" s="91" t="s">
        <v>458</v>
      </c>
      <c r="B17" s="87">
        <v>64474000</v>
      </c>
      <c r="C17" s="325">
        <f>ROUND(IF(B17=0,0,+B17/$B$7*100),2)</f>
        <v>0.06</v>
      </c>
      <c r="D17" s="87">
        <v>53423133</v>
      </c>
      <c r="E17" s="325">
        <f t="shared" si="2"/>
        <v>0.02</v>
      </c>
      <c r="F17" s="87">
        <f>D17-B17</f>
        <v>-11050867</v>
      </c>
      <c r="G17" s="325">
        <f>ROUND(IF(F17=0,0,+F17/B17*100),2)</f>
        <v>-17.14</v>
      </c>
      <c r="H17" s="87">
        <v>49788303</v>
      </c>
      <c r="I17" s="326">
        <f t="shared" si="0"/>
        <v>0.02</v>
      </c>
    </row>
    <row r="18" spans="1:9" s="16" customFormat="1" ht="47.4" customHeight="1">
      <c r="A18" s="91" t="s">
        <v>430</v>
      </c>
      <c r="B18" s="87"/>
      <c r="C18" s="325"/>
      <c r="D18" s="87">
        <v>34840692966</v>
      </c>
      <c r="E18" s="325">
        <f t="shared" si="2"/>
        <v>10.91</v>
      </c>
      <c r="F18" s="87">
        <f>D18-B18</f>
        <v>34840692966</v>
      </c>
      <c r="G18" s="325"/>
      <c r="H18" s="87">
        <v>69219152649</v>
      </c>
      <c r="I18" s="326">
        <f t="shared" si="0"/>
        <v>27.9</v>
      </c>
    </row>
    <row r="19" spans="1:9" s="16" customFormat="1" ht="47.4" customHeight="1">
      <c r="A19" s="91" t="s">
        <v>227</v>
      </c>
      <c r="B19" s="87"/>
      <c r="C19" s="325"/>
      <c r="D19" s="87">
        <v>463</v>
      </c>
      <c r="E19" s="325">
        <f t="shared" si="2"/>
        <v>0</v>
      </c>
      <c r="F19" s="87">
        <f>D19-B19</f>
        <v>463</v>
      </c>
      <c r="G19" s="325"/>
      <c r="H19" s="87">
        <v>4218</v>
      </c>
      <c r="I19" s="326">
        <f t="shared" si="0"/>
        <v>0</v>
      </c>
    </row>
    <row r="20" spans="1:9" s="16" customFormat="1" ht="47.4" customHeight="1">
      <c r="A20" s="91" t="s">
        <v>226</v>
      </c>
      <c r="B20" s="87">
        <v>63876000</v>
      </c>
      <c r="C20" s="325">
        <f>ROUND(IF(B20=0,0,+B20/$B$7*100),2)</f>
        <v>0.06</v>
      </c>
      <c r="D20" s="87">
        <v>69953104</v>
      </c>
      <c r="E20" s="325">
        <f>ROUND(IF(D20=0,0,+D20/$D$7*100),2)</f>
        <v>0.02</v>
      </c>
      <c r="F20" s="87">
        <f>D20-B20</f>
        <v>6077104</v>
      </c>
      <c r="G20" s="325">
        <f>ROUND(IF(F20=0,0,+F20/B20*100),2)</f>
        <v>9.51</v>
      </c>
      <c r="H20" s="87">
        <v>62837122</v>
      </c>
      <c r="I20" s="326">
        <f>ROUND(IF(H20=0,0,+H20/$H$7*100),2)</f>
        <v>0.03</v>
      </c>
    </row>
    <row r="21" spans="1:9" s="16" customFormat="1" ht="47.4" customHeight="1">
      <c r="A21" s="91"/>
      <c r="B21" s="87"/>
      <c r="C21" s="325"/>
      <c r="D21" s="87"/>
      <c r="E21" s="325"/>
      <c r="F21" s="87"/>
      <c r="G21" s="325"/>
      <c r="H21" s="87"/>
      <c r="I21" s="326"/>
    </row>
    <row r="22" spans="1:9" s="16" customFormat="1" ht="47.4" customHeight="1">
      <c r="A22" s="91"/>
      <c r="B22" s="87"/>
      <c r="C22" s="325"/>
      <c r="D22" s="87"/>
      <c r="E22" s="325"/>
      <c r="F22" s="87"/>
      <c r="G22" s="325"/>
      <c r="H22" s="87"/>
      <c r="I22" s="326"/>
    </row>
    <row r="23" spans="1:9" s="16" customFormat="1" ht="50.1" customHeight="1" thickBot="1">
      <c r="A23" s="92" t="s">
        <v>320</v>
      </c>
      <c r="B23" s="331">
        <f>B7-B16</f>
        <v>114999389000</v>
      </c>
      <c r="C23" s="328">
        <f>ROUND(IF(B23=0,0,+B23/$B$7*100),2)</f>
        <v>99.89</v>
      </c>
      <c r="D23" s="331">
        <f>D7-D16</f>
        <v>284440695876</v>
      </c>
      <c r="E23" s="328">
        <f>ROUND(IF(D23=0,0,+D23/$D$7*100),2)</f>
        <v>89.05</v>
      </c>
      <c r="F23" s="331">
        <f>F7-F16</f>
        <v>169441306876</v>
      </c>
      <c r="G23" s="328">
        <f>ROUND(IF(F23=0,0,+F23/B23*100),2)</f>
        <v>147.34</v>
      </c>
      <c r="H23" s="331">
        <f>H7-H16</f>
        <v>178800124007</v>
      </c>
      <c r="I23" s="329">
        <f>ROUND(IF(H23=0,0,+H23/$H$7*100),2)</f>
        <v>72.06</v>
      </c>
    </row>
    <row r="24" spans="1:9" ht="25.95" customHeight="1">
      <c r="A24" s="262" t="s">
        <v>228</v>
      </c>
      <c r="B24" s="16"/>
      <c r="C24" s="263"/>
      <c r="D24" s="16"/>
      <c r="E24" s="16"/>
      <c r="F24" s="16"/>
      <c r="G24" s="16"/>
      <c r="H24" s="16"/>
      <c r="I24" s="16"/>
    </row>
    <row r="25" spans="1:9" ht="18.600000000000001" customHeight="1">
      <c r="A25" s="262" t="s">
        <v>229</v>
      </c>
      <c r="B25" s="16"/>
      <c r="C25" s="263"/>
      <c r="D25" s="16"/>
      <c r="E25" s="16"/>
      <c r="F25" s="16"/>
      <c r="G25" s="16"/>
      <c r="H25" s="16"/>
      <c r="I25" s="16"/>
    </row>
    <row r="26" spans="1:9" ht="30" customHeight="1">
      <c r="A26" s="93"/>
    </row>
    <row r="27" spans="1:9" ht="30" customHeight="1">
      <c r="A27" s="93"/>
    </row>
    <row r="28" spans="1:9" ht="30" customHeight="1">
      <c r="A28" s="93"/>
    </row>
    <row r="30" spans="1:9">
      <c r="F30" s="221"/>
    </row>
    <row r="35" spans="1:1" ht="19.8">
      <c r="A35" s="93"/>
    </row>
  </sheetData>
  <mergeCells count="9">
    <mergeCell ref="A1:I1"/>
    <mergeCell ref="A2:I2"/>
    <mergeCell ref="A3:I3"/>
    <mergeCell ref="A5:A6"/>
    <mergeCell ref="H5:I5"/>
    <mergeCell ref="B5:C5"/>
    <mergeCell ref="D5:E5"/>
    <mergeCell ref="F5:G5"/>
    <mergeCell ref="H4:I4"/>
  </mergeCells>
  <phoneticPr fontId="2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61" fitToHeight="0" orientation="portrait" r:id="rId1"/>
  <headerFooter alignWithMargins="0">
    <oddFooter>&amp;C&amp;"標楷體,標準"&amp;16 9</oddFooter>
  </headerFooter>
  <ignoredErrors>
    <ignoredError sqref="G23 C23 C16 G7 E2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3" zoomScale="75" zoomScaleNormal="75" workbookViewId="0">
      <pane xSplit="1" ySplit="4" topLeftCell="B7" activePane="bottomRight" state="frozen"/>
      <selection activeCell="J8" sqref="J8"/>
      <selection pane="topRight" activeCell="J8" sqref="J8"/>
      <selection pane="bottomLeft" activeCell="J8" sqref="J8"/>
      <selection pane="bottomRight" activeCell="D8" sqref="D8"/>
    </sheetView>
  </sheetViews>
  <sheetFormatPr defaultColWidth="8.9140625" defaultRowHeight="16.2"/>
  <cols>
    <col min="1" max="1" width="43.08203125" style="27" customWidth="1"/>
    <col min="2" max="2" width="15.83203125" style="27" customWidth="1"/>
    <col min="3" max="3" width="14.58203125" style="97" customWidth="1"/>
    <col min="4" max="4" width="16.33203125" style="27" bestFit="1" customWidth="1"/>
    <col min="5" max="5" width="9.25" style="27" customWidth="1"/>
    <col min="6" max="6" width="16.6640625" style="27" customWidth="1"/>
    <col min="7" max="16384" width="8.9140625" style="27"/>
  </cols>
  <sheetData>
    <row r="1" spans="1:7" ht="28.2">
      <c r="A1" s="500" t="s">
        <v>15</v>
      </c>
      <c r="B1" s="500"/>
      <c r="C1" s="500"/>
      <c r="D1" s="500"/>
      <c r="E1" s="500"/>
      <c r="F1" s="500"/>
    </row>
    <row r="2" spans="1:7" ht="28.2">
      <c r="A2" s="501" t="s">
        <v>404</v>
      </c>
      <c r="B2" s="500"/>
      <c r="C2" s="500"/>
      <c r="D2" s="500"/>
      <c r="E2" s="500"/>
      <c r="F2" s="500"/>
    </row>
    <row r="3" spans="1:7" ht="24.6">
      <c r="A3" s="502" t="s">
        <v>730</v>
      </c>
      <c r="B3" s="502"/>
      <c r="C3" s="502"/>
      <c r="D3" s="502"/>
      <c r="E3" s="502"/>
      <c r="F3" s="502"/>
    </row>
    <row r="4" spans="1:7" ht="20.399999999999999" thickBot="1">
      <c r="A4" s="42"/>
      <c r="F4" s="29" t="s">
        <v>158</v>
      </c>
    </row>
    <row r="5" spans="1:7" ht="30.75" customHeight="1">
      <c r="A5" s="503" t="s">
        <v>25</v>
      </c>
      <c r="B5" s="505" t="s">
        <v>170</v>
      </c>
      <c r="C5" s="456" t="s">
        <v>109</v>
      </c>
      <c r="D5" s="507" t="s">
        <v>110</v>
      </c>
      <c r="E5" s="508"/>
      <c r="F5" s="521" t="s">
        <v>105</v>
      </c>
    </row>
    <row r="6" spans="1:7" ht="62.25" customHeight="1">
      <c r="A6" s="504"/>
      <c r="B6" s="506"/>
      <c r="C6" s="455"/>
      <c r="D6" s="52" t="s">
        <v>111</v>
      </c>
      <c r="E6" s="52" t="s">
        <v>114</v>
      </c>
      <c r="F6" s="522"/>
    </row>
    <row r="7" spans="1:7" ht="30" customHeight="1">
      <c r="A7" s="153" t="s">
        <v>324</v>
      </c>
      <c r="B7" s="30">
        <v>1884429000</v>
      </c>
      <c r="C7" s="330">
        <f>C8+C11</f>
        <v>3479769147</v>
      </c>
      <c r="D7" s="61">
        <f>C7-B7</f>
        <v>1595340147</v>
      </c>
      <c r="E7" s="378">
        <f>D7/B7*100</f>
        <v>84.659074287224399</v>
      </c>
      <c r="F7" s="518" t="s">
        <v>809</v>
      </c>
    </row>
    <row r="8" spans="1:7" ht="30" customHeight="1">
      <c r="A8" s="155" t="s">
        <v>270</v>
      </c>
      <c r="B8" s="31"/>
      <c r="C8" s="87">
        <f>SUM(C9:C10)</f>
        <v>143564853</v>
      </c>
      <c r="D8" s="63"/>
      <c r="E8" s="380"/>
      <c r="F8" s="523"/>
    </row>
    <row r="9" spans="1:7" ht="30" customHeight="1">
      <c r="A9" s="154" t="s">
        <v>267</v>
      </c>
      <c r="B9" s="31"/>
      <c r="C9" s="87">
        <v>119501486</v>
      </c>
      <c r="D9" s="63"/>
      <c r="E9" s="381"/>
      <c r="F9" s="519"/>
    </row>
    <row r="10" spans="1:7" ht="30" customHeight="1">
      <c r="A10" s="154" t="s">
        <v>268</v>
      </c>
      <c r="B10" s="31"/>
      <c r="C10" s="87">
        <v>24063367</v>
      </c>
      <c r="D10" s="63"/>
      <c r="E10" s="381"/>
      <c r="F10" s="519"/>
    </row>
    <row r="11" spans="1:7" ht="30" customHeight="1">
      <c r="A11" s="155" t="s">
        <v>271</v>
      </c>
      <c r="B11" s="31"/>
      <c r="C11" s="87">
        <f>SUM(C12:C13)</f>
        <v>3336204294</v>
      </c>
      <c r="D11" s="63"/>
      <c r="E11" s="381"/>
      <c r="F11" s="519"/>
    </row>
    <row r="12" spans="1:7" ht="30" customHeight="1">
      <c r="A12" s="154" t="s">
        <v>269</v>
      </c>
      <c r="B12" s="31"/>
      <c r="C12" s="87">
        <v>2765407424</v>
      </c>
      <c r="D12" s="63"/>
      <c r="E12" s="381"/>
      <c r="F12" s="519"/>
    </row>
    <row r="13" spans="1:7" ht="30" customHeight="1">
      <c r="A13" s="154" t="s">
        <v>272</v>
      </c>
      <c r="B13" s="31"/>
      <c r="C13" s="87">
        <v>570796870</v>
      </c>
      <c r="D13" s="63"/>
      <c r="E13" s="381"/>
      <c r="F13" s="519"/>
    </row>
    <row r="14" spans="1:7" ht="30" customHeight="1">
      <c r="A14" s="154"/>
      <c r="B14" s="31"/>
      <c r="C14" s="87"/>
      <c r="D14" s="63"/>
      <c r="E14" s="381"/>
      <c r="F14" s="519"/>
    </row>
    <row r="15" spans="1:7" ht="30" customHeight="1">
      <c r="A15" s="154"/>
      <c r="B15" s="31"/>
      <c r="C15" s="87"/>
      <c r="D15" s="63"/>
      <c r="E15" s="381"/>
      <c r="F15" s="519"/>
    </row>
    <row r="16" spans="1:7" ht="30" customHeight="1">
      <c r="A16" s="154"/>
      <c r="B16" s="31"/>
      <c r="C16" s="87"/>
      <c r="D16" s="63"/>
      <c r="E16" s="381"/>
      <c r="F16" s="519"/>
      <c r="G16" s="34"/>
    </row>
    <row r="17" spans="1:6" ht="30" customHeight="1">
      <c r="A17" s="154"/>
      <c r="B17" s="31"/>
      <c r="C17" s="87"/>
      <c r="D17" s="63"/>
      <c r="E17" s="381"/>
      <c r="F17" s="519"/>
    </row>
    <row r="18" spans="1:6" ht="30" customHeight="1">
      <c r="A18" s="154"/>
      <c r="B18" s="31"/>
      <c r="C18" s="87"/>
      <c r="D18" s="63"/>
      <c r="E18" s="381"/>
      <c r="F18" s="519"/>
    </row>
    <row r="19" spans="1:6" ht="30" customHeight="1">
      <c r="A19" s="154"/>
      <c r="B19" s="31"/>
      <c r="C19" s="87"/>
      <c r="D19" s="63"/>
      <c r="E19" s="381"/>
      <c r="F19" s="519"/>
    </row>
    <row r="20" spans="1:6" ht="30" customHeight="1">
      <c r="A20" s="154"/>
      <c r="B20" s="31"/>
      <c r="C20" s="87"/>
      <c r="D20" s="63"/>
      <c r="E20" s="381"/>
      <c r="F20" s="519"/>
    </row>
    <row r="21" spans="1:6" ht="30" customHeight="1">
      <c r="A21" s="154"/>
      <c r="B21" s="31"/>
      <c r="C21" s="87"/>
      <c r="D21" s="63"/>
      <c r="E21" s="381"/>
      <c r="F21" s="519"/>
    </row>
    <row r="22" spans="1:6" ht="30" customHeight="1">
      <c r="A22" s="155"/>
      <c r="B22" s="31"/>
      <c r="C22" s="87"/>
      <c r="D22" s="63"/>
      <c r="E22" s="381"/>
      <c r="F22" s="519"/>
    </row>
    <row r="23" spans="1:6" ht="30" customHeight="1">
      <c r="A23" s="155"/>
      <c r="B23" s="31"/>
      <c r="C23" s="87"/>
      <c r="D23" s="63"/>
      <c r="E23" s="381"/>
      <c r="F23" s="519"/>
    </row>
    <row r="24" spans="1:6" ht="30" customHeight="1">
      <c r="A24" s="155"/>
      <c r="B24" s="31"/>
      <c r="C24" s="87"/>
      <c r="D24" s="63"/>
      <c r="E24" s="381"/>
      <c r="F24" s="172"/>
    </row>
    <row r="25" spans="1:6" ht="30" customHeight="1">
      <c r="A25" s="155"/>
      <c r="B25" s="31"/>
      <c r="C25" s="87"/>
      <c r="D25" s="63"/>
      <c r="E25" s="381"/>
      <c r="F25" s="172"/>
    </row>
    <row r="26" spans="1:6" ht="30" customHeight="1">
      <c r="A26" s="155"/>
      <c r="B26" s="31"/>
      <c r="C26" s="87"/>
      <c r="D26" s="63"/>
      <c r="E26" s="381"/>
      <c r="F26" s="172"/>
    </row>
    <row r="27" spans="1:6" ht="30" customHeight="1">
      <c r="A27" s="155"/>
      <c r="B27" s="31"/>
      <c r="C27" s="87"/>
      <c r="D27" s="63"/>
      <c r="E27" s="381"/>
      <c r="F27" s="172"/>
    </row>
    <row r="28" spans="1:6" ht="30" customHeight="1">
      <c r="A28" s="155"/>
      <c r="B28" s="31"/>
      <c r="C28" s="87"/>
      <c r="D28" s="63"/>
      <c r="E28" s="381"/>
      <c r="F28" s="172"/>
    </row>
    <row r="29" spans="1:6" ht="30" customHeight="1">
      <c r="A29" s="155"/>
      <c r="B29" s="31"/>
      <c r="C29" s="87"/>
      <c r="D29" s="63"/>
      <c r="E29" s="381"/>
      <c r="F29" s="172"/>
    </row>
    <row r="30" spans="1:6" ht="30" customHeight="1">
      <c r="A30" s="155"/>
      <c r="B30" s="31"/>
      <c r="C30" s="87"/>
      <c r="D30" s="63"/>
      <c r="E30" s="381"/>
      <c r="F30" s="172"/>
    </row>
    <row r="31" spans="1:6" ht="21" customHeight="1">
      <c r="A31" s="155"/>
      <c r="B31" s="31"/>
      <c r="C31" s="87"/>
      <c r="D31" s="63"/>
      <c r="E31" s="381"/>
      <c r="F31" s="172"/>
    </row>
    <row r="32" spans="1:6" ht="21" customHeight="1">
      <c r="A32" s="155"/>
      <c r="B32" s="31"/>
      <c r="C32" s="87"/>
      <c r="D32" s="63"/>
      <c r="E32" s="381"/>
      <c r="F32" s="172"/>
    </row>
    <row r="33" spans="1:6" ht="21" customHeight="1">
      <c r="A33" s="155"/>
      <c r="B33" s="31"/>
      <c r="C33" s="87"/>
      <c r="D33" s="63"/>
      <c r="E33" s="381"/>
      <c r="F33" s="172"/>
    </row>
    <row r="34" spans="1:6" ht="21" customHeight="1">
      <c r="A34" s="155"/>
      <c r="B34" s="31"/>
      <c r="C34" s="87"/>
      <c r="D34" s="63"/>
      <c r="E34" s="381"/>
      <c r="F34" s="172"/>
    </row>
    <row r="35" spans="1:6" ht="30" customHeight="1" thickBot="1">
      <c r="A35" s="171" t="s">
        <v>41</v>
      </c>
      <c r="B35" s="32">
        <f>B7</f>
        <v>1884429000</v>
      </c>
      <c r="C35" s="331">
        <f>C7</f>
        <v>3479769147</v>
      </c>
      <c r="D35" s="385">
        <f>D7</f>
        <v>1595340147</v>
      </c>
      <c r="E35" s="382">
        <f>E7</f>
        <v>84.659074287224399</v>
      </c>
      <c r="F35" s="173"/>
    </row>
    <row r="36" spans="1:6" ht="23.25" customHeight="1"/>
    <row r="37" spans="1:6">
      <c r="A37" s="43"/>
    </row>
  </sheetData>
  <mergeCells count="9">
    <mergeCell ref="F7:F23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4" orientation="portrait" r:id="rId1"/>
  <headerFooter alignWithMargins="0">
    <oddFooter>&amp;C&amp;"標楷體,標準"&amp;14 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zoomScale="75" zoomScaleNormal="75" workbookViewId="0">
      <pane xSplit="1" ySplit="6" topLeftCell="B7" activePane="bottomRight" state="frozen"/>
      <selection activeCell="J8" sqref="J8"/>
      <selection pane="topRight" activeCell="J8" sqref="J8"/>
      <selection pane="bottomLeft" activeCell="J8" sqref="J8"/>
      <selection pane="bottomRight" activeCell="K15" sqref="K15"/>
    </sheetView>
  </sheetViews>
  <sheetFormatPr defaultColWidth="8.9140625" defaultRowHeight="16.2"/>
  <cols>
    <col min="1" max="1" width="37.4140625" style="27" customWidth="1"/>
    <col min="2" max="2" width="13" style="27" customWidth="1"/>
    <col min="3" max="3" width="13" style="97" customWidth="1"/>
    <col min="4" max="4" width="12.25" style="27" bestFit="1" customWidth="1"/>
    <col min="5" max="5" width="9.25" style="27" customWidth="1"/>
    <col min="6" max="6" width="16.6640625" style="27" customWidth="1"/>
    <col min="7" max="16384" width="8.9140625" style="27"/>
  </cols>
  <sheetData>
    <row r="1" spans="1:7" ht="28.2">
      <c r="A1" s="500" t="s">
        <v>15</v>
      </c>
      <c r="B1" s="500"/>
      <c r="C1" s="500"/>
      <c r="D1" s="500"/>
      <c r="E1" s="500"/>
      <c r="F1" s="500"/>
    </row>
    <row r="2" spans="1:7" ht="28.2">
      <c r="A2" s="501" t="s">
        <v>405</v>
      </c>
      <c r="B2" s="500"/>
      <c r="C2" s="500"/>
      <c r="D2" s="500"/>
      <c r="E2" s="500"/>
      <c r="F2" s="500"/>
    </row>
    <row r="3" spans="1:7" ht="24.6">
      <c r="A3" s="502" t="s">
        <v>730</v>
      </c>
      <c r="B3" s="502"/>
      <c r="C3" s="502"/>
      <c r="D3" s="502"/>
      <c r="E3" s="502"/>
      <c r="F3" s="502"/>
    </row>
    <row r="4" spans="1:7" ht="20.399999999999999" thickBot="1">
      <c r="A4" s="42"/>
      <c r="F4" s="29" t="s">
        <v>158</v>
      </c>
    </row>
    <row r="5" spans="1:7" ht="30.75" customHeight="1">
      <c r="A5" s="503" t="s">
        <v>25</v>
      </c>
      <c r="B5" s="505" t="s">
        <v>170</v>
      </c>
      <c r="C5" s="456" t="s">
        <v>109</v>
      </c>
      <c r="D5" s="507" t="s">
        <v>110</v>
      </c>
      <c r="E5" s="508"/>
      <c r="F5" s="521" t="s">
        <v>105</v>
      </c>
    </row>
    <row r="6" spans="1:7" ht="62.25" customHeight="1">
      <c r="A6" s="504"/>
      <c r="B6" s="506"/>
      <c r="C6" s="455"/>
      <c r="D6" s="52" t="s">
        <v>111</v>
      </c>
      <c r="E6" s="52" t="s">
        <v>114</v>
      </c>
      <c r="F6" s="522"/>
    </row>
    <row r="7" spans="1:7" ht="30" customHeight="1">
      <c r="A7" s="153" t="s">
        <v>347</v>
      </c>
      <c r="B7" s="30"/>
      <c r="C7" s="330">
        <f>SUM(C8:C9)</f>
        <v>10957</v>
      </c>
      <c r="D7" s="61">
        <f>C7-B7</f>
        <v>10957</v>
      </c>
      <c r="E7" s="378"/>
      <c r="F7" s="518" t="s">
        <v>779</v>
      </c>
    </row>
    <row r="8" spans="1:7" ht="30" customHeight="1">
      <c r="A8" s="275" t="s">
        <v>562</v>
      </c>
      <c r="B8" s="31"/>
      <c r="C8" s="87">
        <v>10957</v>
      </c>
      <c r="D8" s="63"/>
      <c r="E8" s="381"/>
      <c r="F8" s="519"/>
    </row>
    <row r="9" spans="1:7" ht="30" customHeight="1">
      <c r="A9" s="275"/>
      <c r="B9" s="31"/>
      <c r="C9" s="390"/>
      <c r="D9" s="63"/>
      <c r="E9" s="381"/>
      <c r="F9" s="519"/>
    </row>
    <row r="10" spans="1:7" ht="30" customHeight="1">
      <c r="A10" s="154"/>
      <c r="B10" s="31"/>
      <c r="C10" s="87"/>
      <c r="D10" s="63"/>
      <c r="E10" s="381"/>
      <c r="F10" s="519"/>
    </row>
    <row r="11" spans="1:7" ht="30" customHeight="1">
      <c r="A11" s="154"/>
      <c r="B11" s="31"/>
      <c r="C11" s="87"/>
      <c r="D11" s="63"/>
      <c r="E11" s="381"/>
      <c r="F11" s="519"/>
    </row>
    <row r="12" spans="1:7" ht="30" customHeight="1">
      <c r="A12" s="154"/>
      <c r="B12" s="31"/>
      <c r="C12" s="87"/>
      <c r="D12" s="63"/>
      <c r="E12" s="381"/>
      <c r="F12" s="519"/>
    </row>
    <row r="13" spans="1:7" ht="30" customHeight="1">
      <c r="A13" s="154"/>
      <c r="B13" s="31"/>
      <c r="C13" s="87"/>
      <c r="D13" s="63"/>
      <c r="E13" s="381"/>
      <c r="F13" s="260"/>
    </row>
    <row r="14" spans="1:7" ht="30" customHeight="1">
      <c r="A14" s="154"/>
      <c r="B14" s="31"/>
      <c r="C14" s="87"/>
      <c r="D14" s="63"/>
      <c r="E14" s="381"/>
      <c r="F14" s="260"/>
      <c r="G14" s="34"/>
    </row>
    <row r="15" spans="1:7" ht="30" customHeight="1">
      <c r="A15" s="154"/>
      <c r="B15" s="31"/>
      <c r="C15" s="87"/>
      <c r="D15" s="63"/>
      <c r="E15" s="381"/>
      <c r="F15" s="260"/>
    </row>
    <row r="16" spans="1:7" ht="30" customHeight="1">
      <c r="A16" s="154"/>
      <c r="B16" s="31"/>
      <c r="C16" s="87"/>
      <c r="D16" s="63"/>
      <c r="E16" s="381"/>
      <c r="F16" s="260"/>
    </row>
    <row r="17" spans="1:6" ht="30" customHeight="1">
      <c r="A17" s="154"/>
      <c r="B17" s="31"/>
      <c r="C17" s="87"/>
      <c r="D17" s="63"/>
      <c r="E17" s="381"/>
      <c r="F17" s="260"/>
    </row>
    <row r="18" spans="1:6" ht="30" customHeight="1">
      <c r="A18" s="154"/>
      <c r="B18" s="31"/>
      <c r="C18" s="87"/>
      <c r="D18" s="63"/>
      <c r="E18" s="381"/>
      <c r="F18" s="260"/>
    </row>
    <row r="19" spans="1:6" ht="30" customHeight="1">
      <c r="A19" s="154"/>
      <c r="B19" s="31"/>
      <c r="C19" s="87"/>
      <c r="D19" s="63"/>
      <c r="E19" s="381"/>
      <c r="F19" s="260"/>
    </row>
    <row r="20" spans="1:6" ht="30" customHeight="1">
      <c r="A20" s="155"/>
      <c r="B20" s="31"/>
      <c r="C20" s="87"/>
      <c r="D20" s="63"/>
      <c r="E20" s="381"/>
      <c r="F20" s="260"/>
    </row>
    <row r="21" spans="1:6" ht="30" customHeight="1">
      <c r="A21" s="155"/>
      <c r="B21" s="31"/>
      <c r="C21" s="87"/>
      <c r="D21" s="63"/>
      <c r="E21" s="381"/>
      <c r="F21" s="260"/>
    </row>
    <row r="22" spans="1:6" ht="30" customHeight="1">
      <c r="A22" s="155"/>
      <c r="B22" s="31"/>
      <c r="C22" s="87"/>
      <c r="D22" s="63"/>
      <c r="E22" s="381"/>
      <c r="F22" s="172"/>
    </row>
    <row r="23" spans="1:6" ht="30" customHeight="1">
      <c r="A23" s="155"/>
      <c r="B23" s="31"/>
      <c r="C23" s="87"/>
      <c r="D23" s="63"/>
      <c r="E23" s="381"/>
      <c r="F23" s="172"/>
    </row>
    <row r="24" spans="1:6" ht="30" customHeight="1">
      <c r="A24" s="155"/>
      <c r="B24" s="31"/>
      <c r="C24" s="87"/>
      <c r="D24" s="63"/>
      <c r="E24" s="381"/>
      <c r="F24" s="172"/>
    </row>
    <row r="25" spans="1:6" ht="30" customHeight="1">
      <c r="A25" s="155"/>
      <c r="B25" s="31"/>
      <c r="C25" s="87"/>
      <c r="D25" s="63"/>
      <c r="E25" s="381"/>
      <c r="F25" s="172"/>
    </row>
    <row r="26" spans="1:6" ht="30" customHeight="1">
      <c r="A26" s="155"/>
      <c r="B26" s="31"/>
      <c r="C26" s="87"/>
      <c r="D26" s="63"/>
      <c r="E26" s="381"/>
      <c r="F26" s="172"/>
    </row>
    <row r="27" spans="1:6" ht="30" customHeight="1">
      <c r="A27" s="155"/>
      <c r="B27" s="31"/>
      <c r="C27" s="87"/>
      <c r="D27" s="63"/>
      <c r="E27" s="381"/>
      <c r="F27" s="172"/>
    </row>
    <row r="28" spans="1:6" ht="30" customHeight="1">
      <c r="A28" s="155"/>
      <c r="B28" s="31"/>
      <c r="C28" s="87"/>
      <c r="D28" s="63"/>
      <c r="E28" s="381"/>
      <c r="F28" s="172"/>
    </row>
    <row r="29" spans="1:6" ht="30" customHeight="1">
      <c r="A29" s="155"/>
      <c r="B29" s="31"/>
      <c r="C29" s="87"/>
      <c r="D29" s="63"/>
      <c r="E29" s="381"/>
      <c r="F29" s="172"/>
    </row>
    <row r="30" spans="1:6" ht="30" customHeight="1" thickBot="1">
      <c r="A30" s="171" t="s">
        <v>41</v>
      </c>
      <c r="B30" s="32"/>
      <c r="C30" s="331">
        <f>C7</f>
        <v>10957</v>
      </c>
      <c r="D30" s="385">
        <f>D7</f>
        <v>10957</v>
      </c>
      <c r="E30" s="382"/>
      <c r="F30" s="173"/>
    </row>
    <row r="31" spans="1:6" ht="23.25" customHeight="1"/>
    <row r="32" spans="1:6">
      <c r="A32" s="43"/>
    </row>
  </sheetData>
  <mergeCells count="9">
    <mergeCell ref="F7:F12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73" orientation="portrait" r:id="rId1"/>
  <headerFooter alignWithMargins="0">
    <oddFooter>&amp;C&amp;"標楷體,標準"&amp;14 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75" zoomScaleNormal="75" workbookViewId="0">
      <pane xSplit="1" ySplit="6" topLeftCell="B7" activePane="bottomRight" state="frozen"/>
      <selection activeCell="J8" sqref="J8"/>
      <selection pane="topRight" activeCell="J8" sqref="J8"/>
      <selection pane="bottomLeft" activeCell="J8" sqref="J8"/>
      <selection pane="bottomRight" activeCell="L11" sqref="L11"/>
    </sheetView>
  </sheetViews>
  <sheetFormatPr defaultColWidth="8.9140625" defaultRowHeight="16.2"/>
  <cols>
    <col min="1" max="1" width="37.4140625" style="27" customWidth="1"/>
    <col min="2" max="3" width="13" style="27" customWidth="1"/>
    <col min="4" max="4" width="12.25" style="27" customWidth="1"/>
    <col min="5" max="5" width="9.25" style="27" customWidth="1"/>
    <col min="6" max="6" width="16.6640625" style="27" customWidth="1"/>
    <col min="7" max="16384" width="8.9140625" style="27"/>
  </cols>
  <sheetData>
    <row r="1" spans="1:7" ht="28.2">
      <c r="A1" s="500" t="s">
        <v>15</v>
      </c>
      <c r="B1" s="500"/>
      <c r="C1" s="500"/>
      <c r="D1" s="500"/>
      <c r="E1" s="500"/>
      <c r="F1" s="500"/>
    </row>
    <row r="2" spans="1:7" ht="28.2">
      <c r="A2" s="501" t="s">
        <v>406</v>
      </c>
      <c r="B2" s="500"/>
      <c r="C2" s="500"/>
      <c r="D2" s="500"/>
      <c r="E2" s="500"/>
      <c r="F2" s="500"/>
    </row>
    <row r="3" spans="1:7" ht="24.6">
      <c r="A3" s="502" t="s">
        <v>730</v>
      </c>
      <c r="B3" s="502"/>
      <c r="C3" s="502"/>
      <c r="D3" s="502"/>
      <c r="E3" s="502"/>
      <c r="F3" s="502"/>
    </row>
    <row r="4" spans="1:7" ht="20.399999999999999" thickBot="1">
      <c r="A4" s="42"/>
      <c r="F4" s="29" t="s">
        <v>158</v>
      </c>
    </row>
    <row r="5" spans="1:7" ht="30.75" customHeight="1">
      <c r="A5" s="503" t="s">
        <v>25</v>
      </c>
      <c r="B5" s="505" t="s">
        <v>170</v>
      </c>
      <c r="C5" s="505" t="s">
        <v>109</v>
      </c>
      <c r="D5" s="507" t="s">
        <v>110</v>
      </c>
      <c r="E5" s="508"/>
      <c r="F5" s="521" t="s">
        <v>105</v>
      </c>
    </row>
    <row r="6" spans="1:7" ht="54.75" customHeight="1">
      <c r="A6" s="504"/>
      <c r="B6" s="506"/>
      <c r="C6" s="506"/>
      <c r="D6" s="52" t="s">
        <v>111</v>
      </c>
      <c r="E6" s="52" t="s">
        <v>112</v>
      </c>
      <c r="F6" s="522"/>
    </row>
    <row r="7" spans="1:7" ht="30" customHeight="1">
      <c r="A7" s="153" t="s">
        <v>323</v>
      </c>
      <c r="B7" s="30"/>
      <c r="C7" s="30">
        <f>SUM(C8:C9)</f>
        <v>32621495</v>
      </c>
      <c r="D7" s="61">
        <f>C7-B7</f>
        <v>32621495</v>
      </c>
      <c r="E7" s="61"/>
      <c r="F7" s="518" t="s">
        <v>780</v>
      </c>
    </row>
    <row r="8" spans="1:7" ht="30" customHeight="1">
      <c r="A8" s="275" t="s">
        <v>563</v>
      </c>
      <c r="B8" s="31"/>
      <c r="C8" s="31">
        <v>30819185</v>
      </c>
      <c r="D8" s="63"/>
      <c r="E8" s="388"/>
      <c r="F8" s="519"/>
    </row>
    <row r="9" spans="1:7" ht="30" customHeight="1">
      <c r="A9" s="275" t="s">
        <v>564</v>
      </c>
      <c r="B9" s="31"/>
      <c r="C9" s="31">
        <v>1802310</v>
      </c>
      <c r="D9" s="63"/>
      <c r="E9" s="388"/>
      <c r="F9" s="519"/>
    </row>
    <row r="10" spans="1:7" ht="30" customHeight="1">
      <c r="A10" s="155"/>
      <c r="B10" s="31"/>
      <c r="C10" s="31"/>
      <c r="D10" s="63"/>
      <c r="E10" s="388"/>
      <c r="F10" s="519"/>
    </row>
    <row r="11" spans="1:7" ht="30" customHeight="1">
      <c r="A11" s="155"/>
      <c r="B11" s="31"/>
      <c r="C11" s="31"/>
      <c r="D11" s="63"/>
      <c r="E11" s="388"/>
      <c r="F11" s="519"/>
    </row>
    <row r="12" spans="1:7" ht="30" customHeight="1">
      <c r="A12" s="155"/>
      <c r="B12" s="31"/>
      <c r="C12" s="31"/>
      <c r="D12" s="63"/>
      <c r="E12" s="388"/>
      <c r="F12" s="519"/>
    </row>
    <row r="13" spans="1:7" ht="30" customHeight="1">
      <c r="A13" s="155"/>
      <c r="B13" s="31"/>
      <c r="C13" s="31"/>
      <c r="D13" s="63"/>
      <c r="E13" s="388"/>
      <c r="F13" s="519"/>
      <c r="G13" s="34"/>
    </row>
    <row r="14" spans="1:7" ht="30" customHeight="1">
      <c r="A14" s="155"/>
      <c r="B14" s="31"/>
      <c r="C14" s="31"/>
      <c r="D14" s="63"/>
      <c r="E14" s="388"/>
      <c r="F14" s="172"/>
    </row>
    <row r="15" spans="1:7" ht="30" customHeight="1">
      <c r="A15" s="155"/>
      <c r="B15" s="31"/>
      <c r="C15" s="31"/>
      <c r="D15" s="63"/>
      <c r="E15" s="388"/>
      <c r="F15" s="172"/>
    </row>
    <row r="16" spans="1:7" ht="30" customHeight="1">
      <c r="A16" s="155"/>
      <c r="B16" s="31"/>
      <c r="C16" s="31"/>
      <c r="D16" s="63"/>
      <c r="E16" s="388"/>
      <c r="F16" s="172"/>
    </row>
    <row r="17" spans="1:6" ht="30" customHeight="1">
      <c r="A17" s="155"/>
      <c r="B17" s="31"/>
      <c r="C17" s="31"/>
      <c r="D17" s="63"/>
      <c r="E17" s="388"/>
      <c r="F17" s="172"/>
    </row>
    <row r="18" spans="1:6" ht="30" customHeight="1">
      <c r="A18" s="155"/>
      <c r="B18" s="31"/>
      <c r="C18" s="31"/>
      <c r="D18" s="63"/>
      <c r="E18" s="388"/>
      <c r="F18" s="172"/>
    </row>
    <row r="19" spans="1:6" ht="30" customHeight="1">
      <c r="A19" s="155"/>
      <c r="B19" s="31"/>
      <c r="C19" s="31"/>
      <c r="D19" s="63"/>
      <c r="E19" s="388"/>
      <c r="F19" s="172"/>
    </row>
    <row r="20" spans="1:6" ht="30" customHeight="1">
      <c r="A20" s="155"/>
      <c r="B20" s="31"/>
      <c r="C20" s="31"/>
      <c r="D20" s="63"/>
      <c r="E20" s="388"/>
      <c r="F20" s="172"/>
    </row>
    <row r="21" spans="1:6" ht="30" customHeight="1">
      <c r="A21" s="155"/>
      <c r="B21" s="31"/>
      <c r="C21" s="31"/>
      <c r="D21" s="63"/>
      <c r="E21" s="388"/>
      <c r="F21" s="172"/>
    </row>
    <row r="22" spans="1:6" ht="30" customHeight="1">
      <c r="A22" s="155"/>
      <c r="B22" s="31"/>
      <c r="C22" s="31"/>
      <c r="D22" s="63"/>
      <c r="E22" s="388"/>
      <c r="F22" s="172"/>
    </row>
    <row r="23" spans="1:6" ht="30" customHeight="1">
      <c r="A23" s="155"/>
      <c r="B23" s="31"/>
      <c r="C23" s="31"/>
      <c r="D23" s="63"/>
      <c r="E23" s="388"/>
      <c r="F23" s="172"/>
    </row>
    <row r="24" spans="1:6" ht="30" customHeight="1">
      <c r="A24" s="155"/>
      <c r="B24" s="31"/>
      <c r="C24" s="31"/>
      <c r="D24" s="63"/>
      <c r="E24" s="388"/>
      <c r="F24" s="172"/>
    </row>
    <row r="25" spans="1:6" ht="30" customHeight="1">
      <c r="A25" s="155"/>
      <c r="B25" s="31"/>
      <c r="C25" s="31"/>
      <c r="D25" s="63"/>
      <c r="E25" s="388"/>
      <c r="F25" s="172"/>
    </row>
    <row r="26" spans="1:6" ht="30" customHeight="1">
      <c r="A26" s="155"/>
      <c r="B26" s="31"/>
      <c r="C26" s="31"/>
      <c r="D26" s="63"/>
      <c r="E26" s="388"/>
      <c r="F26" s="172"/>
    </row>
    <row r="27" spans="1:6" ht="30" customHeight="1">
      <c r="A27" s="155"/>
      <c r="B27" s="31"/>
      <c r="C27" s="31"/>
      <c r="D27" s="63"/>
      <c r="E27" s="388"/>
      <c r="F27" s="172"/>
    </row>
    <row r="28" spans="1:6" ht="30" customHeight="1">
      <c r="A28" s="155"/>
      <c r="B28" s="31"/>
      <c r="C28" s="31"/>
      <c r="D28" s="63"/>
      <c r="E28" s="388"/>
      <c r="F28" s="172"/>
    </row>
    <row r="29" spans="1:6" ht="30" customHeight="1">
      <c r="A29" s="155"/>
      <c r="B29" s="31"/>
      <c r="C29" s="31"/>
      <c r="D29" s="63"/>
      <c r="E29" s="388"/>
      <c r="F29" s="172"/>
    </row>
    <row r="30" spans="1:6" ht="30" customHeight="1">
      <c r="A30" s="155"/>
      <c r="B30" s="31"/>
      <c r="C30" s="31"/>
      <c r="D30" s="63"/>
      <c r="E30" s="388"/>
      <c r="F30" s="172"/>
    </row>
    <row r="31" spans="1:6" ht="30" customHeight="1">
      <c r="A31" s="155"/>
      <c r="B31" s="31"/>
      <c r="C31" s="31"/>
      <c r="D31" s="63"/>
      <c r="E31" s="388"/>
      <c r="F31" s="172"/>
    </row>
    <row r="32" spans="1:6" ht="30" customHeight="1">
      <c r="A32" s="155"/>
      <c r="B32" s="31"/>
      <c r="C32" s="31"/>
      <c r="D32" s="63"/>
      <c r="E32" s="388"/>
      <c r="F32" s="172"/>
    </row>
    <row r="33" spans="1:6" ht="30" customHeight="1">
      <c r="A33" s="155"/>
      <c r="B33" s="31"/>
      <c r="C33" s="31"/>
      <c r="D33" s="63"/>
      <c r="E33" s="388"/>
      <c r="F33" s="172"/>
    </row>
    <row r="34" spans="1:6" ht="30" customHeight="1" thickBot="1">
      <c r="A34" s="171" t="s">
        <v>41</v>
      </c>
      <c r="B34" s="32"/>
      <c r="C34" s="32">
        <f>C7</f>
        <v>32621495</v>
      </c>
      <c r="D34" s="32">
        <f>D7</f>
        <v>32621495</v>
      </c>
      <c r="E34" s="389"/>
      <c r="F34" s="173"/>
    </row>
    <row r="35" spans="1:6" ht="23.25" customHeight="1"/>
    <row r="36" spans="1:6">
      <c r="A36" s="43"/>
    </row>
  </sheetData>
  <mergeCells count="9">
    <mergeCell ref="F7:F13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98425196850393704" bottom="0.98425196850393704" header="0.51181102362204722" footer="0.39370078740157483"/>
  <pageSetup paperSize="9" scale="65" orientation="portrait" r:id="rId1"/>
  <headerFooter alignWithMargins="0">
    <oddFooter>&amp;C&amp;"標楷體,標準"&amp;14 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75" zoomScaleNormal="75" workbookViewId="0">
      <pane xSplit="2" ySplit="6" topLeftCell="C7" activePane="bottomRight" state="frozen"/>
      <selection activeCell="J8" sqref="J8"/>
      <selection pane="topRight" activeCell="J8" sqref="J8"/>
      <selection pane="bottomLeft" activeCell="J8" sqref="J8"/>
      <selection pane="bottomRight" activeCell="I11" sqref="I11"/>
    </sheetView>
  </sheetViews>
  <sheetFormatPr defaultColWidth="8.9140625" defaultRowHeight="16.2"/>
  <cols>
    <col min="1" max="1" width="37.4140625" style="27" customWidth="1"/>
    <col min="2" max="3" width="13" style="27" customWidth="1"/>
    <col min="4" max="4" width="12.25" style="27" customWidth="1"/>
    <col min="5" max="5" width="9.25" style="27" customWidth="1"/>
    <col min="6" max="6" width="16.6640625" style="27" customWidth="1"/>
    <col min="7" max="16384" width="8.9140625" style="27"/>
  </cols>
  <sheetData>
    <row r="1" spans="1:7" ht="28.2">
      <c r="A1" s="500" t="s">
        <v>15</v>
      </c>
      <c r="B1" s="500"/>
      <c r="C1" s="500"/>
      <c r="D1" s="500"/>
      <c r="E1" s="500"/>
      <c r="F1" s="500"/>
    </row>
    <row r="2" spans="1:7" ht="28.2">
      <c r="A2" s="501" t="s">
        <v>473</v>
      </c>
      <c r="B2" s="500"/>
      <c r="C2" s="500"/>
      <c r="D2" s="500"/>
      <c r="E2" s="500"/>
      <c r="F2" s="500"/>
    </row>
    <row r="3" spans="1:7" ht="24.6">
      <c r="A3" s="502" t="s">
        <v>730</v>
      </c>
      <c r="B3" s="502"/>
      <c r="C3" s="502"/>
      <c r="D3" s="502"/>
      <c r="E3" s="502"/>
      <c r="F3" s="502"/>
    </row>
    <row r="4" spans="1:7" ht="20.399999999999999" thickBot="1">
      <c r="A4" s="42"/>
      <c r="F4" s="29" t="s">
        <v>158</v>
      </c>
    </row>
    <row r="5" spans="1:7" ht="30.75" customHeight="1">
      <c r="A5" s="503" t="s">
        <v>25</v>
      </c>
      <c r="B5" s="505" t="s">
        <v>170</v>
      </c>
      <c r="C5" s="505" t="s">
        <v>109</v>
      </c>
      <c r="D5" s="507" t="s">
        <v>110</v>
      </c>
      <c r="E5" s="508"/>
      <c r="F5" s="521" t="s">
        <v>105</v>
      </c>
    </row>
    <row r="6" spans="1:7" ht="54.75" customHeight="1">
      <c r="A6" s="504"/>
      <c r="B6" s="506"/>
      <c r="C6" s="506"/>
      <c r="D6" s="52" t="s">
        <v>111</v>
      </c>
      <c r="E6" s="52" t="s">
        <v>112</v>
      </c>
      <c r="F6" s="522"/>
    </row>
    <row r="7" spans="1:7" ht="30" customHeight="1">
      <c r="A7" s="153" t="s">
        <v>113</v>
      </c>
      <c r="B7" s="30">
        <v>930526000</v>
      </c>
      <c r="C7" s="30">
        <v>824376844</v>
      </c>
      <c r="D7" s="61">
        <f>C7-B7</f>
        <v>-106149156</v>
      </c>
      <c r="E7" s="377">
        <f>D7/B7*100</f>
        <v>-11.407435794378664</v>
      </c>
      <c r="F7" s="518" t="s">
        <v>812</v>
      </c>
    </row>
    <row r="8" spans="1:7" ht="30" customHeight="1">
      <c r="A8" s="155"/>
      <c r="B8" s="31"/>
      <c r="C8" s="31"/>
      <c r="D8" s="63"/>
      <c r="E8" s="381"/>
      <c r="F8" s="524"/>
    </row>
    <row r="9" spans="1:7" ht="30" customHeight="1">
      <c r="A9" s="155"/>
      <c r="B9" s="31"/>
      <c r="C9" s="31"/>
      <c r="D9" s="63"/>
      <c r="E9" s="381"/>
      <c r="F9" s="524"/>
    </row>
    <row r="10" spans="1:7" ht="30" customHeight="1">
      <c r="A10" s="155"/>
      <c r="B10" s="31"/>
      <c r="C10" s="31"/>
      <c r="D10" s="63"/>
      <c r="E10" s="381"/>
      <c r="F10" s="524"/>
    </row>
    <row r="11" spans="1:7" ht="30" customHeight="1">
      <c r="A11" s="155"/>
      <c r="B11" s="31"/>
      <c r="C11" s="31"/>
      <c r="D11" s="63"/>
      <c r="E11" s="381"/>
      <c r="F11" s="524"/>
    </row>
    <row r="12" spans="1:7" ht="30" customHeight="1">
      <c r="A12" s="155"/>
      <c r="B12" s="31"/>
      <c r="C12" s="31"/>
      <c r="D12" s="63"/>
      <c r="E12" s="381"/>
      <c r="F12" s="524"/>
    </row>
    <row r="13" spans="1:7" ht="30" customHeight="1">
      <c r="A13" s="155"/>
      <c r="B13" s="31"/>
      <c r="C13" s="31"/>
      <c r="D13" s="63"/>
      <c r="E13" s="381"/>
      <c r="F13" s="524"/>
      <c r="G13" s="34"/>
    </row>
    <row r="14" spans="1:7" ht="30" customHeight="1">
      <c r="A14" s="155"/>
      <c r="B14" s="31"/>
      <c r="C14" s="31"/>
      <c r="D14" s="63"/>
      <c r="E14" s="381"/>
      <c r="F14" s="524"/>
    </row>
    <row r="15" spans="1:7" ht="30" customHeight="1">
      <c r="A15" s="155"/>
      <c r="B15" s="31"/>
      <c r="C15" s="31"/>
      <c r="D15" s="63"/>
      <c r="E15" s="381"/>
      <c r="F15" s="524"/>
    </row>
    <row r="16" spans="1:7" ht="30" customHeight="1">
      <c r="A16" s="155"/>
      <c r="B16" s="31"/>
      <c r="C16" s="31"/>
      <c r="D16" s="63"/>
      <c r="E16" s="381"/>
      <c r="F16" s="524"/>
    </row>
    <row r="17" spans="1:6" ht="30" customHeight="1">
      <c r="A17" s="155"/>
      <c r="B17" s="31"/>
      <c r="C17" s="31"/>
      <c r="D17" s="63"/>
      <c r="E17" s="381"/>
      <c r="F17" s="524"/>
    </row>
    <row r="18" spans="1:6" ht="30" customHeight="1">
      <c r="A18" s="155"/>
      <c r="B18" s="31"/>
      <c r="C18" s="31"/>
      <c r="D18" s="63"/>
      <c r="E18" s="381"/>
      <c r="F18" s="524"/>
    </row>
    <row r="19" spans="1:6" ht="30" customHeight="1">
      <c r="A19" s="155"/>
      <c r="B19" s="31"/>
      <c r="C19" s="31"/>
      <c r="D19" s="63"/>
      <c r="E19" s="381"/>
      <c r="F19" s="524"/>
    </row>
    <row r="20" spans="1:6" ht="30" customHeight="1">
      <c r="A20" s="155"/>
      <c r="B20" s="31"/>
      <c r="C20" s="31"/>
      <c r="D20" s="63"/>
      <c r="E20" s="381"/>
      <c r="F20" s="524"/>
    </row>
    <row r="21" spans="1:6" ht="30" customHeight="1">
      <c r="A21" s="155"/>
      <c r="B21" s="31"/>
      <c r="C21" s="31"/>
      <c r="D21" s="63"/>
      <c r="E21" s="381"/>
      <c r="F21" s="524"/>
    </row>
    <row r="22" spans="1:6" ht="30" customHeight="1">
      <c r="A22" s="155"/>
      <c r="B22" s="31"/>
      <c r="C22" s="31"/>
      <c r="D22" s="63"/>
      <c r="E22" s="381"/>
      <c r="F22" s="524"/>
    </row>
    <row r="23" spans="1:6" ht="30" customHeight="1">
      <c r="A23" s="155"/>
      <c r="B23" s="31"/>
      <c r="C23" s="31"/>
      <c r="D23" s="63"/>
      <c r="E23" s="381"/>
      <c r="F23" s="524"/>
    </row>
    <row r="24" spans="1:6" ht="30" customHeight="1">
      <c r="A24" s="155"/>
      <c r="B24" s="31"/>
      <c r="C24" s="31"/>
      <c r="D24" s="63"/>
      <c r="E24" s="381"/>
      <c r="F24" s="524"/>
    </row>
    <row r="25" spans="1:6" ht="30" customHeight="1">
      <c r="A25" s="155"/>
      <c r="B25" s="31"/>
      <c r="C25" s="31"/>
      <c r="D25" s="63"/>
      <c r="E25" s="381"/>
      <c r="F25" s="524"/>
    </row>
    <row r="26" spans="1:6" ht="30" customHeight="1">
      <c r="A26" s="155"/>
      <c r="B26" s="31"/>
      <c r="C26" s="31"/>
      <c r="D26" s="63"/>
      <c r="E26" s="381"/>
      <c r="F26" s="524"/>
    </row>
    <row r="27" spans="1:6" ht="30" customHeight="1">
      <c r="A27" s="155"/>
      <c r="B27" s="31"/>
      <c r="C27" s="31"/>
      <c r="D27" s="63"/>
      <c r="E27" s="381"/>
      <c r="F27" s="524"/>
    </row>
    <row r="28" spans="1:6" ht="30" customHeight="1">
      <c r="A28" s="155"/>
      <c r="B28" s="31"/>
      <c r="C28" s="31"/>
      <c r="D28" s="63"/>
      <c r="E28" s="381"/>
      <c r="F28" s="524"/>
    </row>
    <row r="29" spans="1:6" ht="30" customHeight="1">
      <c r="A29" s="155"/>
      <c r="B29" s="31"/>
      <c r="C29" s="31"/>
      <c r="D29" s="63"/>
      <c r="E29" s="381"/>
      <c r="F29" s="524"/>
    </row>
    <row r="30" spans="1:6" ht="30" customHeight="1">
      <c r="A30" s="155"/>
      <c r="B30" s="31"/>
      <c r="C30" s="31"/>
      <c r="D30" s="63"/>
      <c r="E30" s="381"/>
      <c r="F30" s="524"/>
    </row>
    <row r="31" spans="1:6" ht="30" customHeight="1">
      <c r="A31" s="155"/>
      <c r="B31" s="31"/>
      <c r="C31" s="31"/>
      <c r="D31" s="63"/>
      <c r="E31" s="381"/>
      <c r="F31" s="524"/>
    </row>
    <row r="32" spans="1:6" ht="34.200000000000003" customHeight="1">
      <c r="A32" s="155"/>
      <c r="B32" s="31"/>
      <c r="C32" s="31"/>
      <c r="D32" s="63"/>
      <c r="E32" s="381"/>
      <c r="F32" s="524"/>
    </row>
    <row r="33" spans="1:6" ht="33" customHeight="1">
      <c r="A33" s="155"/>
      <c r="B33" s="31"/>
      <c r="C33" s="31"/>
      <c r="D33" s="63"/>
      <c r="E33" s="381"/>
      <c r="F33" s="524"/>
    </row>
    <row r="34" spans="1:6" ht="30" customHeight="1" thickBot="1">
      <c r="A34" s="171" t="s">
        <v>41</v>
      </c>
      <c r="B34" s="32">
        <f>B7</f>
        <v>930526000</v>
      </c>
      <c r="C34" s="32">
        <f>C7</f>
        <v>824376844</v>
      </c>
      <c r="D34" s="32">
        <f>D7</f>
        <v>-106149156</v>
      </c>
      <c r="E34" s="174">
        <f>E7</f>
        <v>-11.407435794378664</v>
      </c>
      <c r="F34" s="525"/>
    </row>
    <row r="35" spans="1:6" ht="23.25" customHeight="1"/>
    <row r="36" spans="1:6">
      <c r="A36" s="43"/>
    </row>
  </sheetData>
  <mergeCells count="9">
    <mergeCell ref="F7:F34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66" orientation="portrait" r:id="rId1"/>
  <headerFooter alignWithMargins="0">
    <oddFooter>&amp;C&amp;"標楷體,標準"&amp;14 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75" zoomScaleNormal="75" workbookViewId="0">
      <pane xSplit="1" ySplit="6" topLeftCell="B7" activePane="bottomRight" state="frozen"/>
      <selection activeCell="J8" sqref="J8"/>
      <selection pane="topRight" activeCell="J8" sqref="J8"/>
      <selection pane="bottomLeft" activeCell="J8" sqref="J8"/>
      <selection pane="bottomRight" activeCell="H9" sqref="H9"/>
    </sheetView>
  </sheetViews>
  <sheetFormatPr defaultColWidth="8.9140625" defaultRowHeight="16.2"/>
  <cols>
    <col min="1" max="1" width="37.4140625" style="27" customWidth="1"/>
    <col min="2" max="3" width="13" style="27" customWidth="1"/>
    <col min="4" max="4" width="12.25" style="27" customWidth="1"/>
    <col min="5" max="5" width="9.25" style="27" customWidth="1"/>
    <col min="6" max="6" width="16.6640625" style="27" customWidth="1"/>
    <col min="7" max="16384" width="8.9140625" style="27"/>
  </cols>
  <sheetData>
    <row r="1" spans="1:7" ht="28.2">
      <c r="A1" s="500" t="s">
        <v>15</v>
      </c>
      <c r="B1" s="500"/>
      <c r="C1" s="500"/>
      <c r="D1" s="500"/>
      <c r="E1" s="500"/>
      <c r="F1" s="500"/>
    </row>
    <row r="2" spans="1:7" ht="28.2">
      <c r="A2" s="501" t="s">
        <v>474</v>
      </c>
      <c r="B2" s="501"/>
      <c r="C2" s="501"/>
      <c r="D2" s="501"/>
      <c r="E2" s="501"/>
      <c r="F2" s="501"/>
    </row>
    <row r="3" spans="1:7" ht="24.6">
      <c r="A3" s="502" t="s">
        <v>730</v>
      </c>
      <c r="B3" s="502"/>
      <c r="C3" s="502"/>
      <c r="D3" s="502"/>
      <c r="E3" s="502"/>
      <c r="F3" s="502"/>
    </row>
    <row r="4" spans="1:7" ht="20.399999999999999" thickBot="1">
      <c r="A4" s="42"/>
      <c r="F4" s="29" t="s">
        <v>158</v>
      </c>
    </row>
    <row r="5" spans="1:7" ht="30.75" customHeight="1">
      <c r="A5" s="503" t="s">
        <v>25</v>
      </c>
      <c r="B5" s="505" t="s">
        <v>170</v>
      </c>
      <c r="C5" s="505" t="s">
        <v>109</v>
      </c>
      <c r="D5" s="507" t="s">
        <v>110</v>
      </c>
      <c r="E5" s="508"/>
      <c r="F5" s="521" t="s">
        <v>105</v>
      </c>
    </row>
    <row r="6" spans="1:7" ht="54.75" customHeight="1">
      <c r="A6" s="504"/>
      <c r="B6" s="506"/>
      <c r="C6" s="506"/>
      <c r="D6" s="52" t="s">
        <v>111</v>
      </c>
      <c r="E6" s="52" t="s">
        <v>112</v>
      </c>
      <c r="F6" s="522"/>
    </row>
    <row r="7" spans="1:7" ht="30" customHeight="1">
      <c r="A7" s="153" t="s">
        <v>348</v>
      </c>
      <c r="B7" s="30"/>
      <c r="C7" s="30">
        <f>SUM(C8:C9)</f>
        <v>1670875</v>
      </c>
      <c r="D7" s="61">
        <f>C7-B7</f>
        <v>1670875</v>
      </c>
      <c r="E7" s="61"/>
      <c r="F7" s="518" t="s">
        <v>815</v>
      </c>
    </row>
    <row r="8" spans="1:7" ht="30" customHeight="1">
      <c r="A8" s="275" t="s">
        <v>565</v>
      </c>
      <c r="B8" s="31"/>
      <c r="C8" s="31">
        <v>1670875</v>
      </c>
      <c r="D8" s="63"/>
      <c r="E8" s="388"/>
      <c r="F8" s="519"/>
    </row>
    <row r="9" spans="1:7" ht="30" customHeight="1">
      <c r="A9" s="154"/>
      <c r="B9" s="31"/>
      <c r="C9" s="31"/>
      <c r="D9" s="63"/>
      <c r="E9" s="388"/>
      <c r="F9" s="519"/>
    </row>
    <row r="10" spans="1:7" ht="30" customHeight="1">
      <c r="A10" s="155"/>
      <c r="B10" s="31"/>
      <c r="C10" s="31"/>
      <c r="D10" s="63"/>
      <c r="E10" s="388"/>
      <c r="F10" s="519"/>
    </row>
    <row r="11" spans="1:7" ht="30" customHeight="1">
      <c r="A11" s="155"/>
      <c r="B11" s="31"/>
      <c r="C11" s="31"/>
      <c r="D11" s="63"/>
      <c r="E11" s="388"/>
      <c r="F11" s="172"/>
    </row>
    <row r="12" spans="1:7" ht="30" customHeight="1">
      <c r="A12" s="155"/>
      <c r="B12" s="31"/>
      <c r="C12" s="31"/>
      <c r="D12" s="63"/>
      <c r="E12" s="388"/>
      <c r="F12" s="172"/>
    </row>
    <row r="13" spans="1:7" ht="30" customHeight="1">
      <c r="A13" s="155"/>
      <c r="B13" s="31"/>
      <c r="C13" s="31"/>
      <c r="D13" s="63"/>
      <c r="E13" s="388"/>
      <c r="F13" s="172"/>
      <c r="G13" s="34"/>
    </row>
    <row r="14" spans="1:7" ht="30" customHeight="1">
      <c r="A14" s="155"/>
      <c r="B14" s="31"/>
      <c r="C14" s="31"/>
      <c r="D14" s="63"/>
      <c r="E14" s="388"/>
      <c r="F14" s="172"/>
    </row>
    <row r="15" spans="1:7" ht="30" customHeight="1">
      <c r="A15" s="155"/>
      <c r="B15" s="31"/>
      <c r="C15" s="31"/>
      <c r="D15" s="63"/>
      <c r="E15" s="388"/>
      <c r="F15" s="172"/>
    </row>
    <row r="16" spans="1:7" ht="30" customHeight="1">
      <c r="A16" s="155"/>
      <c r="B16" s="31"/>
      <c r="C16" s="31"/>
      <c r="D16" s="63"/>
      <c r="E16" s="388"/>
      <c r="F16" s="172"/>
    </row>
    <row r="17" spans="1:6" ht="30" customHeight="1">
      <c r="A17" s="155"/>
      <c r="B17" s="31"/>
      <c r="C17" s="31"/>
      <c r="D17" s="63"/>
      <c r="E17" s="388"/>
      <c r="F17" s="172"/>
    </row>
    <row r="18" spans="1:6" ht="30" customHeight="1">
      <c r="A18" s="155"/>
      <c r="B18" s="31"/>
      <c r="C18" s="31"/>
      <c r="D18" s="63"/>
      <c r="E18" s="388"/>
      <c r="F18" s="172"/>
    </row>
    <row r="19" spans="1:6" ht="30" customHeight="1">
      <c r="A19" s="155"/>
      <c r="B19" s="31"/>
      <c r="C19" s="31"/>
      <c r="D19" s="63"/>
      <c r="E19" s="388"/>
      <c r="F19" s="172"/>
    </row>
    <row r="20" spans="1:6" ht="30" customHeight="1">
      <c r="A20" s="155"/>
      <c r="B20" s="31"/>
      <c r="C20" s="31"/>
      <c r="D20" s="63"/>
      <c r="E20" s="388"/>
      <c r="F20" s="172"/>
    </row>
    <row r="21" spans="1:6" ht="30" customHeight="1">
      <c r="A21" s="155"/>
      <c r="B21" s="31"/>
      <c r="C21" s="31"/>
      <c r="D21" s="63"/>
      <c r="E21" s="388"/>
      <c r="F21" s="172"/>
    </row>
    <row r="22" spans="1:6" ht="30" customHeight="1">
      <c r="A22" s="155"/>
      <c r="B22" s="31"/>
      <c r="C22" s="31"/>
      <c r="D22" s="63"/>
      <c r="E22" s="388"/>
      <c r="F22" s="172"/>
    </row>
    <row r="23" spans="1:6" ht="30" customHeight="1">
      <c r="A23" s="155"/>
      <c r="B23" s="31"/>
      <c r="C23" s="31"/>
      <c r="D23" s="63"/>
      <c r="E23" s="388"/>
      <c r="F23" s="172"/>
    </row>
    <row r="24" spans="1:6" ht="30" customHeight="1">
      <c r="A24" s="155"/>
      <c r="B24" s="31"/>
      <c r="C24" s="31"/>
      <c r="D24" s="63"/>
      <c r="E24" s="388"/>
      <c r="F24" s="172"/>
    </row>
    <row r="25" spans="1:6" ht="30" customHeight="1">
      <c r="A25" s="155"/>
      <c r="B25" s="31"/>
      <c r="C25" s="31"/>
      <c r="D25" s="63"/>
      <c r="E25" s="388"/>
      <c r="F25" s="172"/>
    </row>
    <row r="26" spans="1:6" ht="30" customHeight="1">
      <c r="A26" s="155"/>
      <c r="B26" s="31"/>
      <c r="C26" s="31"/>
      <c r="D26" s="63"/>
      <c r="E26" s="388"/>
      <c r="F26" s="172"/>
    </row>
    <row r="27" spans="1:6" ht="30" customHeight="1">
      <c r="A27" s="155"/>
      <c r="B27" s="31"/>
      <c r="C27" s="31"/>
      <c r="D27" s="63"/>
      <c r="E27" s="388"/>
      <c r="F27" s="172"/>
    </row>
    <row r="28" spans="1:6" ht="30" customHeight="1">
      <c r="A28" s="155"/>
      <c r="B28" s="31"/>
      <c r="C28" s="31"/>
      <c r="D28" s="63"/>
      <c r="E28" s="388"/>
      <c r="F28" s="172"/>
    </row>
    <row r="29" spans="1:6" ht="30" customHeight="1">
      <c r="A29" s="155"/>
      <c r="B29" s="31"/>
      <c r="C29" s="31"/>
      <c r="D29" s="63"/>
      <c r="E29" s="388"/>
      <c r="F29" s="172"/>
    </row>
    <row r="30" spans="1:6" ht="30" customHeight="1">
      <c r="A30" s="155"/>
      <c r="B30" s="31"/>
      <c r="C30" s="31"/>
      <c r="D30" s="63"/>
      <c r="E30" s="388"/>
      <c r="F30" s="172"/>
    </row>
    <row r="31" spans="1:6" ht="30" customHeight="1">
      <c r="A31" s="155"/>
      <c r="B31" s="31"/>
      <c r="C31" s="31"/>
      <c r="D31" s="63"/>
      <c r="E31" s="388"/>
      <c r="F31" s="172"/>
    </row>
    <row r="32" spans="1:6" ht="30" customHeight="1">
      <c r="A32" s="155"/>
      <c r="B32" s="31"/>
      <c r="C32" s="31"/>
      <c r="D32" s="63"/>
      <c r="E32" s="388"/>
      <c r="F32" s="172"/>
    </row>
    <row r="33" spans="1:6" ht="30" customHeight="1">
      <c r="A33" s="155"/>
      <c r="B33" s="31"/>
      <c r="C33" s="31"/>
      <c r="D33" s="63"/>
      <c r="E33" s="388"/>
      <c r="F33" s="172"/>
    </row>
    <row r="34" spans="1:6" ht="30" customHeight="1" thickBot="1">
      <c r="A34" s="171" t="s">
        <v>41</v>
      </c>
      <c r="B34" s="32"/>
      <c r="C34" s="32">
        <f>C7</f>
        <v>1670875</v>
      </c>
      <c r="D34" s="32">
        <f>D7</f>
        <v>1670875</v>
      </c>
      <c r="E34" s="389"/>
      <c r="F34" s="173"/>
    </row>
    <row r="35" spans="1:6" ht="23.25" customHeight="1"/>
    <row r="36" spans="1:6">
      <c r="A36" s="43"/>
    </row>
  </sheetData>
  <mergeCells count="9">
    <mergeCell ref="F7:F10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98425196850393704" bottom="0.98425196850393704" header="0.51181102362204722" footer="0.39370078740157483"/>
  <pageSetup paperSize="9" scale="65" orientation="portrait" r:id="rId1"/>
  <headerFooter alignWithMargins="0">
    <oddFooter>&amp;C&amp;"標楷體,標準"&amp;14 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opLeftCell="A3" zoomScale="85" zoomScaleNormal="85" workbookViewId="0">
      <pane xSplit="2" ySplit="5" topLeftCell="C8" activePane="bottomRight" state="frozen"/>
      <selection activeCell="J8" sqref="J8"/>
      <selection pane="topRight" activeCell="J8" sqref="J8"/>
      <selection pane="bottomLeft" activeCell="J8" sqref="J8"/>
      <selection pane="bottomRight" activeCell="F10" sqref="F10"/>
    </sheetView>
  </sheetViews>
  <sheetFormatPr defaultColWidth="8.9140625" defaultRowHeight="16.2"/>
  <cols>
    <col min="1" max="1" width="38.6640625" style="27" customWidth="1"/>
    <col min="2" max="2" width="12.33203125" style="27" customWidth="1"/>
    <col min="3" max="4" width="15.75" style="27" customWidth="1"/>
    <col min="5" max="5" width="12.9140625" style="27" customWidth="1"/>
    <col min="6" max="6" width="26" style="27" customWidth="1"/>
    <col min="7" max="16384" width="8.9140625" style="27"/>
  </cols>
  <sheetData>
    <row r="1" spans="1:7" ht="28.2">
      <c r="A1" s="500" t="s">
        <v>15</v>
      </c>
      <c r="B1" s="500"/>
      <c r="C1" s="500"/>
      <c r="D1" s="500"/>
      <c r="E1" s="500"/>
      <c r="F1" s="500"/>
    </row>
    <row r="2" spans="1:7" ht="28.2">
      <c r="A2" s="501" t="s">
        <v>16</v>
      </c>
      <c r="B2" s="501"/>
      <c r="C2" s="501"/>
      <c r="D2" s="501"/>
      <c r="E2" s="501"/>
      <c r="F2" s="501"/>
    </row>
    <row r="3" spans="1:7" ht="24.6">
      <c r="A3" s="502" t="s">
        <v>730</v>
      </c>
      <c r="B3" s="502"/>
      <c r="C3" s="502"/>
      <c r="D3" s="502"/>
      <c r="E3" s="502"/>
      <c r="F3" s="502"/>
    </row>
    <row r="4" spans="1:7" ht="20.399999999999999" thickBot="1">
      <c r="A4" s="42"/>
      <c r="F4" s="29" t="s">
        <v>158</v>
      </c>
    </row>
    <row r="5" spans="1:7" ht="30.75" customHeight="1">
      <c r="A5" s="503" t="s">
        <v>25</v>
      </c>
      <c r="B5" s="505" t="s">
        <v>170</v>
      </c>
      <c r="C5" s="505" t="s">
        <v>109</v>
      </c>
      <c r="D5" s="507" t="s">
        <v>110</v>
      </c>
      <c r="E5" s="508"/>
      <c r="F5" s="521" t="s">
        <v>105</v>
      </c>
    </row>
    <row r="6" spans="1:7" ht="54.75" customHeight="1">
      <c r="A6" s="504"/>
      <c r="B6" s="506"/>
      <c r="C6" s="506"/>
      <c r="D6" s="52" t="s">
        <v>111</v>
      </c>
      <c r="E6" s="52" t="s">
        <v>658</v>
      </c>
      <c r="F6" s="522"/>
    </row>
    <row r="7" spans="1:7" s="48" customFormat="1" ht="27.9" hidden="1" customHeight="1">
      <c r="A7" s="153" t="s">
        <v>108</v>
      </c>
      <c r="B7" s="30">
        <f>B8+B47</f>
        <v>128350000</v>
      </c>
      <c r="C7" s="30">
        <f>C8+C39+C46+C47</f>
        <v>362338395609</v>
      </c>
      <c r="D7" s="61">
        <f>C7-B7</f>
        <v>362210045609</v>
      </c>
      <c r="E7" s="62">
        <f>D7/B7*100</f>
        <v>282204.9439883132</v>
      </c>
      <c r="F7" s="175"/>
    </row>
    <row r="8" spans="1:7" s="48" customFormat="1" ht="29.4" customHeight="1">
      <c r="A8" s="155" t="s">
        <v>317</v>
      </c>
      <c r="B8" s="31">
        <v>64474000</v>
      </c>
      <c r="C8" s="31">
        <f>C9+C22+C28</f>
        <v>282128913076</v>
      </c>
      <c r="D8" s="63">
        <f>C8-B8</f>
        <v>282064439076</v>
      </c>
      <c r="E8" s="379">
        <f>D8/B8*100</f>
        <v>437485.55863759038</v>
      </c>
      <c r="F8" s="523" t="s">
        <v>557</v>
      </c>
    </row>
    <row r="9" spans="1:7" ht="24.6" customHeight="1">
      <c r="A9" s="155" t="s">
        <v>433</v>
      </c>
      <c r="B9" s="31"/>
      <c r="C9" s="31">
        <f>SUM(C10:C21)</f>
        <v>53423133</v>
      </c>
      <c r="D9" s="63"/>
      <c r="E9" s="379"/>
      <c r="F9" s="526"/>
    </row>
    <row r="10" spans="1:7" ht="22.95" customHeight="1">
      <c r="A10" s="155" t="s">
        <v>199</v>
      </c>
      <c r="B10" s="31"/>
      <c r="C10" s="31">
        <v>5808743</v>
      </c>
      <c r="D10" s="63"/>
      <c r="E10" s="379"/>
      <c r="F10" s="311"/>
    </row>
    <row r="11" spans="1:7" ht="22.95" customHeight="1">
      <c r="A11" s="155" t="s">
        <v>431</v>
      </c>
      <c r="B11" s="31"/>
      <c r="C11" s="31">
        <v>34499923</v>
      </c>
      <c r="D11" s="63"/>
      <c r="E11" s="381"/>
      <c r="F11" s="311"/>
    </row>
    <row r="12" spans="1:7" ht="22.95" customHeight="1">
      <c r="A12" s="155" t="s">
        <v>350</v>
      </c>
      <c r="B12" s="31"/>
      <c r="C12" s="31">
        <v>1145116</v>
      </c>
      <c r="D12" s="63"/>
      <c r="E12" s="381"/>
      <c r="F12" s="310"/>
    </row>
    <row r="13" spans="1:7" ht="22.95" customHeight="1">
      <c r="A13" s="155" t="s">
        <v>349</v>
      </c>
      <c r="B13" s="31"/>
      <c r="C13" s="31">
        <v>220217</v>
      </c>
      <c r="D13" s="63"/>
      <c r="E13" s="381"/>
      <c r="F13" s="310"/>
    </row>
    <row r="14" spans="1:7" ht="22.95" customHeight="1">
      <c r="A14" s="155" t="s">
        <v>351</v>
      </c>
      <c r="B14" s="31"/>
      <c r="C14" s="31">
        <v>210993</v>
      </c>
      <c r="D14" s="63"/>
      <c r="E14" s="381"/>
      <c r="F14" s="310"/>
    </row>
    <row r="15" spans="1:7" ht="22.95" customHeight="1">
      <c r="A15" s="155" t="s">
        <v>654</v>
      </c>
      <c r="B15" s="31"/>
      <c r="C15" s="31">
        <v>157366</v>
      </c>
      <c r="D15" s="63"/>
      <c r="E15" s="381"/>
      <c r="F15" s="310"/>
    </row>
    <row r="16" spans="1:7" ht="22.95" customHeight="1">
      <c r="A16" s="155" t="s">
        <v>214</v>
      </c>
      <c r="B16" s="31"/>
      <c r="C16" s="31">
        <v>177516</v>
      </c>
      <c r="D16" s="63"/>
      <c r="E16" s="381"/>
      <c r="F16" s="310"/>
      <c r="G16" s="34"/>
    </row>
    <row r="17" spans="1:7" ht="22.95" customHeight="1">
      <c r="A17" s="155" t="s">
        <v>655</v>
      </c>
      <c r="B17" s="31"/>
      <c r="C17" s="31">
        <v>143904</v>
      </c>
      <c r="D17" s="63"/>
      <c r="E17" s="381"/>
      <c r="F17" s="310"/>
      <c r="G17" s="34"/>
    </row>
    <row r="18" spans="1:7" ht="22.95" customHeight="1">
      <c r="A18" s="155" t="s">
        <v>215</v>
      </c>
      <c r="B18" s="31"/>
      <c r="C18" s="31">
        <v>6093402</v>
      </c>
      <c r="D18" s="63"/>
      <c r="E18" s="381"/>
      <c r="F18" s="310"/>
      <c r="G18" s="34"/>
    </row>
    <row r="19" spans="1:7" ht="18.600000000000001" hidden="1" customHeight="1">
      <c r="A19" s="155" t="s">
        <v>216</v>
      </c>
      <c r="B19" s="31"/>
      <c r="C19" s="391"/>
      <c r="D19" s="63"/>
      <c r="E19" s="381"/>
      <c r="F19" s="310"/>
      <c r="G19" s="34"/>
    </row>
    <row r="20" spans="1:7" ht="22.95" customHeight="1">
      <c r="A20" s="155" t="s">
        <v>217</v>
      </c>
      <c r="B20" s="31"/>
      <c r="C20" s="31">
        <v>2791209</v>
      </c>
      <c r="D20" s="63"/>
      <c r="E20" s="381"/>
      <c r="F20" s="310"/>
      <c r="G20" s="34"/>
    </row>
    <row r="21" spans="1:7" ht="22.95" customHeight="1">
      <c r="A21" s="155" t="s">
        <v>218</v>
      </c>
      <c r="B21" s="31"/>
      <c r="C21" s="31">
        <v>2174744</v>
      </c>
      <c r="D21" s="63"/>
      <c r="E21" s="381"/>
      <c r="F21" s="310"/>
      <c r="G21" s="34"/>
    </row>
    <row r="22" spans="1:7" ht="22.95" customHeight="1">
      <c r="A22" s="155" t="s">
        <v>434</v>
      </c>
      <c r="B22" s="31"/>
      <c r="C22" s="31">
        <f>SUM(C23:C27)</f>
        <v>5083454530</v>
      </c>
      <c r="D22" s="63"/>
      <c r="E22" s="379"/>
      <c r="F22" s="176" t="s">
        <v>383</v>
      </c>
    </row>
    <row r="23" spans="1:7" ht="22.95" customHeight="1">
      <c r="A23" s="155" t="s">
        <v>171</v>
      </c>
      <c r="B23" s="31"/>
      <c r="C23" s="31">
        <v>1140590287</v>
      </c>
      <c r="D23" s="63"/>
      <c r="E23" s="379"/>
      <c r="F23" s="176"/>
    </row>
    <row r="24" spans="1:7" ht="22.95" customHeight="1">
      <c r="A24" s="155" t="s">
        <v>193</v>
      </c>
      <c r="B24" s="31"/>
      <c r="C24" s="31">
        <v>604258</v>
      </c>
      <c r="D24" s="63"/>
      <c r="E24" s="379"/>
      <c r="F24" s="176"/>
    </row>
    <row r="25" spans="1:7" ht="22.95" customHeight="1">
      <c r="A25" s="155" t="s">
        <v>200</v>
      </c>
      <c r="B25" s="31"/>
      <c r="C25" s="31">
        <v>36133</v>
      </c>
      <c r="D25" s="63"/>
      <c r="E25" s="381"/>
      <c r="F25" s="176"/>
    </row>
    <row r="26" spans="1:7" ht="22.95" customHeight="1">
      <c r="A26" s="155" t="s">
        <v>150</v>
      </c>
      <c r="B26" s="31"/>
      <c r="C26" s="31">
        <v>2737710494</v>
      </c>
      <c r="D26" s="63"/>
      <c r="E26" s="381"/>
      <c r="F26" s="176"/>
    </row>
    <row r="27" spans="1:7" ht="22.95" customHeight="1">
      <c r="A27" s="155" t="s">
        <v>151</v>
      </c>
      <c r="B27" s="31"/>
      <c r="C27" s="31">
        <v>1204513358</v>
      </c>
      <c r="D27" s="63"/>
      <c r="E27" s="381"/>
      <c r="F27" s="176"/>
    </row>
    <row r="28" spans="1:7" ht="22.95" customHeight="1">
      <c r="A28" s="155" t="s">
        <v>435</v>
      </c>
      <c r="B28" s="31"/>
      <c r="C28" s="31">
        <f>SUM(C29:C38)</f>
        <v>276992035413</v>
      </c>
      <c r="D28" s="63"/>
      <c r="E28" s="379"/>
      <c r="F28" s="176" t="s">
        <v>384</v>
      </c>
    </row>
    <row r="29" spans="1:7" ht="22.95" customHeight="1">
      <c r="A29" s="155" t="s">
        <v>172</v>
      </c>
      <c r="B29" s="31"/>
      <c r="C29" s="31">
        <v>22820867599</v>
      </c>
      <c r="D29" s="63"/>
      <c r="E29" s="379"/>
      <c r="F29" s="176"/>
    </row>
    <row r="30" spans="1:7" ht="22.95" customHeight="1">
      <c r="A30" s="155" t="s">
        <v>152</v>
      </c>
      <c r="B30" s="31"/>
      <c r="C30" s="31">
        <v>1711710940</v>
      </c>
      <c r="D30" s="63"/>
      <c r="E30" s="381"/>
      <c r="F30" s="177"/>
    </row>
    <row r="31" spans="1:7" ht="22.95" customHeight="1">
      <c r="A31" s="155" t="s">
        <v>153</v>
      </c>
      <c r="B31" s="31"/>
      <c r="C31" s="31">
        <v>10580477911</v>
      </c>
      <c r="D31" s="63"/>
      <c r="E31" s="381"/>
      <c r="F31" s="177"/>
    </row>
    <row r="32" spans="1:7" ht="22.95" customHeight="1">
      <c r="A32" s="155" t="s">
        <v>154</v>
      </c>
      <c r="B32" s="31"/>
      <c r="C32" s="31">
        <v>31230380</v>
      </c>
      <c r="D32" s="63"/>
      <c r="E32" s="381"/>
      <c r="F32" s="177"/>
    </row>
    <row r="33" spans="1:6" ht="22.95" customHeight="1">
      <c r="A33" s="155" t="s">
        <v>155</v>
      </c>
      <c r="B33" s="31"/>
      <c r="C33" s="31">
        <v>55949459859</v>
      </c>
      <c r="D33" s="63"/>
      <c r="E33" s="381"/>
      <c r="F33" s="177"/>
    </row>
    <row r="34" spans="1:6" ht="22.95" customHeight="1">
      <c r="A34" s="155" t="s">
        <v>156</v>
      </c>
      <c r="B34" s="31"/>
      <c r="C34" s="31">
        <v>177860772756</v>
      </c>
      <c r="D34" s="63"/>
      <c r="E34" s="381"/>
      <c r="F34" s="177"/>
    </row>
    <row r="35" spans="1:6" ht="22.95" customHeight="1">
      <c r="A35" s="155" t="s">
        <v>157</v>
      </c>
      <c r="B35" s="31"/>
      <c r="C35" s="31">
        <v>7285293102</v>
      </c>
      <c r="D35" s="63"/>
      <c r="E35" s="381"/>
      <c r="F35" s="177"/>
    </row>
    <row r="36" spans="1:6" ht="22.95" customHeight="1">
      <c r="A36" s="155" t="s">
        <v>201</v>
      </c>
      <c r="B36" s="31"/>
      <c r="C36" s="31">
        <v>479165333</v>
      </c>
      <c r="D36" s="63"/>
      <c r="E36" s="381"/>
      <c r="F36" s="177"/>
    </row>
    <row r="37" spans="1:6" ht="18.600000000000001" hidden="1" customHeight="1">
      <c r="A37" s="155" t="s">
        <v>432</v>
      </c>
      <c r="B37" s="31"/>
      <c r="C37" s="392">
        <v>0</v>
      </c>
      <c r="D37" s="63"/>
      <c r="E37" s="381"/>
      <c r="F37" s="177"/>
    </row>
    <row r="38" spans="1:6" ht="22.95" customHeight="1">
      <c r="A38" s="155" t="s">
        <v>352</v>
      </c>
      <c r="B38" s="31"/>
      <c r="C38" s="31">
        <v>273057533</v>
      </c>
      <c r="D38" s="63"/>
      <c r="E38" s="381"/>
      <c r="F38" s="177"/>
    </row>
    <row r="39" spans="1:6" ht="22.95" customHeight="1">
      <c r="A39" s="155" t="s">
        <v>353</v>
      </c>
      <c r="B39" s="31"/>
      <c r="C39" s="31">
        <f>C40+C43</f>
        <v>80139528966</v>
      </c>
      <c r="D39" s="63">
        <f>C39-B39</f>
        <v>80139528966</v>
      </c>
      <c r="E39" s="381"/>
      <c r="F39" s="176" t="s">
        <v>382</v>
      </c>
    </row>
    <row r="40" spans="1:6" ht="26.4" customHeight="1">
      <c r="A40" s="155" t="s">
        <v>354</v>
      </c>
      <c r="B40" s="31"/>
      <c r="C40" s="31">
        <f>C41+C42</f>
        <v>4669869919</v>
      </c>
      <c r="D40" s="63"/>
      <c r="E40" s="381"/>
      <c r="F40" s="176"/>
    </row>
    <row r="41" spans="1:6" ht="22.95" customHeight="1">
      <c r="A41" s="155" t="s">
        <v>355</v>
      </c>
      <c r="B41" s="31"/>
      <c r="C41" s="31">
        <v>189224118</v>
      </c>
      <c r="D41" s="63"/>
      <c r="E41" s="381"/>
      <c r="F41" s="177"/>
    </row>
    <row r="42" spans="1:6" ht="22.95" customHeight="1">
      <c r="A42" s="155" t="s">
        <v>356</v>
      </c>
      <c r="B42" s="31"/>
      <c r="C42" s="31">
        <v>4480645801</v>
      </c>
      <c r="D42" s="63"/>
      <c r="E42" s="381"/>
      <c r="F42" s="177"/>
    </row>
    <row r="43" spans="1:6" ht="22.95" customHeight="1">
      <c r="A43" s="155" t="s">
        <v>357</v>
      </c>
      <c r="B43" s="31"/>
      <c r="C43" s="31">
        <f>C44+C45</f>
        <v>75469659047</v>
      </c>
      <c r="D43" s="63"/>
      <c r="E43" s="381"/>
      <c r="F43" s="177"/>
    </row>
    <row r="44" spans="1:6" ht="22.95" customHeight="1">
      <c r="A44" s="155" t="s">
        <v>358</v>
      </c>
      <c r="B44" s="31"/>
      <c r="C44" s="31">
        <v>12333348531</v>
      </c>
      <c r="D44" s="63"/>
      <c r="E44" s="381"/>
      <c r="F44" s="177"/>
    </row>
    <row r="45" spans="1:6" ht="22.95" customHeight="1">
      <c r="A45" s="155" t="s">
        <v>521</v>
      </c>
      <c r="B45" s="31"/>
      <c r="C45" s="31">
        <v>63136310516</v>
      </c>
      <c r="D45" s="63"/>
      <c r="E45" s="381"/>
      <c r="F45" s="177"/>
    </row>
    <row r="46" spans="1:6" ht="42.75" customHeight="1">
      <c r="A46" s="155" t="s">
        <v>656</v>
      </c>
      <c r="B46" s="31"/>
      <c r="C46" s="31">
        <v>463</v>
      </c>
      <c r="D46" s="63">
        <f>C46-B46</f>
        <v>463</v>
      </c>
      <c r="E46" s="381"/>
      <c r="F46" s="177" t="s">
        <v>657</v>
      </c>
    </row>
    <row r="47" spans="1:6" ht="28.5" customHeight="1">
      <c r="A47" s="155" t="s">
        <v>471</v>
      </c>
      <c r="B47" s="31">
        <f>'[3]收支表1.14ok'!B20</f>
        <v>63876000</v>
      </c>
      <c r="C47" s="31">
        <v>69953104</v>
      </c>
      <c r="D47" s="63">
        <f>C47-B47</f>
        <v>6077104</v>
      </c>
      <c r="E47" s="379">
        <f>D47/B47*100</f>
        <v>9.5139081971319435</v>
      </c>
      <c r="F47" s="310" t="s">
        <v>472</v>
      </c>
    </row>
    <row r="48" spans="1:6" ht="27.9" customHeight="1" thickBot="1">
      <c r="A48" s="171" t="s">
        <v>41</v>
      </c>
      <c r="B48" s="32">
        <f>B7</f>
        <v>128350000</v>
      </c>
      <c r="C48" s="32">
        <f>C7</f>
        <v>362338395609</v>
      </c>
      <c r="D48" s="32">
        <f>D7</f>
        <v>362210045609</v>
      </c>
      <c r="E48" s="174">
        <f>E7</f>
        <v>282204.9439883132</v>
      </c>
      <c r="F48" s="178"/>
    </row>
    <row r="49" spans="1:1" ht="17.399999999999999" customHeight="1">
      <c r="A49" s="27" t="s">
        <v>359</v>
      </c>
    </row>
    <row r="50" spans="1:1" ht="17.399999999999999" customHeight="1">
      <c r="A50" s="44" t="s">
        <v>219</v>
      </c>
    </row>
  </sheetData>
  <mergeCells count="9">
    <mergeCell ref="F8:F9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59" fitToHeight="0" orientation="portrait" r:id="rId1"/>
  <headerFooter alignWithMargins="0">
    <oddFooter>&amp;C&amp;"標楷體,標準"&amp;14 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opLeftCell="A3" zoomScale="90" zoomScaleNormal="90" workbookViewId="0">
      <pane xSplit="1" ySplit="3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C21" sqref="C21"/>
    </sheetView>
  </sheetViews>
  <sheetFormatPr defaultRowHeight="16.2"/>
  <cols>
    <col min="1" max="1" width="44" customWidth="1"/>
    <col min="2" max="2" width="16.75" style="10" customWidth="1"/>
    <col min="3" max="3" width="16.75" customWidth="1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120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A4" s="27"/>
      <c r="B4" s="28"/>
      <c r="C4" s="68" t="s">
        <v>158</v>
      </c>
    </row>
    <row r="5" spans="1:3" s="11" customFormat="1" ht="21" customHeight="1">
      <c r="A5" s="160" t="s">
        <v>127</v>
      </c>
      <c r="B5" s="161" t="s">
        <v>17</v>
      </c>
      <c r="C5" s="162" t="s">
        <v>18</v>
      </c>
    </row>
    <row r="6" spans="1:3" s="11" customFormat="1" ht="21" customHeight="1">
      <c r="A6" s="179" t="s">
        <v>123</v>
      </c>
      <c r="B6" s="393">
        <f>B7</f>
        <v>2000</v>
      </c>
      <c r="C6" s="180"/>
    </row>
    <row r="7" spans="1:3" s="11" customFormat="1" ht="21" customHeight="1">
      <c r="A7" s="163" t="s">
        <v>124</v>
      </c>
      <c r="B7" s="80">
        <v>2000</v>
      </c>
      <c r="C7" s="181"/>
    </row>
    <row r="8" spans="1:3" s="11" customFormat="1" ht="21" customHeight="1">
      <c r="A8" s="163" t="s">
        <v>24</v>
      </c>
      <c r="B8" s="80">
        <f>SUM(B9:B24)</f>
        <v>47878702974</v>
      </c>
      <c r="C8" s="181"/>
    </row>
    <row r="9" spans="1:3" s="11" customFormat="1" ht="21" customHeight="1">
      <c r="A9" s="163" t="s">
        <v>89</v>
      </c>
      <c r="B9" s="80">
        <v>3700005633</v>
      </c>
      <c r="C9" s="181"/>
    </row>
    <row r="10" spans="1:3" s="11" customFormat="1" ht="21" customHeight="1">
      <c r="A10" s="163" t="s">
        <v>220</v>
      </c>
      <c r="B10" s="80">
        <v>128000000</v>
      </c>
      <c r="C10" s="181"/>
    </row>
    <row r="11" spans="1:3" s="11" customFormat="1" ht="21" customHeight="1">
      <c r="A11" s="163" t="s">
        <v>754</v>
      </c>
      <c r="B11" s="80">
        <v>329000000</v>
      </c>
      <c r="C11" s="181"/>
    </row>
    <row r="12" spans="1:3" s="11" customFormat="1" ht="21" customHeight="1">
      <c r="A12" s="163" t="s">
        <v>659</v>
      </c>
      <c r="B12" s="80">
        <v>1733000000</v>
      </c>
      <c r="C12" s="181"/>
    </row>
    <row r="13" spans="1:3" s="11" customFormat="1" ht="21" customHeight="1">
      <c r="A13" s="163" t="s">
        <v>596</v>
      </c>
      <c r="B13" s="80">
        <v>17132873158</v>
      </c>
      <c r="C13" s="181"/>
    </row>
    <row r="14" spans="1:3" s="11" customFormat="1" ht="21" customHeight="1">
      <c r="A14" s="163" t="s">
        <v>660</v>
      </c>
      <c r="B14" s="80">
        <v>51444</v>
      </c>
      <c r="C14" s="181"/>
    </row>
    <row r="15" spans="1:3" s="11" customFormat="1" ht="21" customHeight="1">
      <c r="A15" s="163" t="s">
        <v>162</v>
      </c>
      <c r="B15" s="80">
        <v>36567</v>
      </c>
      <c r="C15" s="181"/>
    </row>
    <row r="16" spans="1:3" s="11" customFormat="1" ht="21" customHeight="1">
      <c r="A16" s="163" t="s">
        <v>221</v>
      </c>
      <c r="B16" s="80">
        <v>6922605196</v>
      </c>
      <c r="C16" s="181"/>
    </row>
    <row r="17" spans="1:3" s="11" customFormat="1" ht="21" customHeight="1">
      <c r="A17" s="163" t="s">
        <v>125</v>
      </c>
      <c r="B17" s="80">
        <v>2837646029</v>
      </c>
      <c r="C17" s="181"/>
    </row>
    <row r="18" spans="1:3" s="11" customFormat="1" ht="21" customHeight="1">
      <c r="A18" s="163" t="s">
        <v>412</v>
      </c>
      <c r="B18" s="80">
        <v>6</v>
      </c>
      <c r="C18" s="181"/>
    </row>
    <row r="19" spans="1:3" s="11" customFormat="1" ht="21" customHeight="1">
      <c r="A19" s="163" t="s">
        <v>661</v>
      </c>
      <c r="B19" s="80">
        <v>14290</v>
      </c>
      <c r="C19" s="181"/>
    </row>
    <row r="20" spans="1:3" s="11" customFormat="1" ht="21" customHeight="1">
      <c r="A20" s="163" t="s">
        <v>413</v>
      </c>
      <c r="B20" s="80">
        <v>10133617</v>
      </c>
      <c r="C20" s="181"/>
    </row>
    <row r="21" spans="1:3" s="11" customFormat="1" ht="21" customHeight="1">
      <c r="A21" s="163" t="s">
        <v>755</v>
      </c>
      <c r="B21" s="80">
        <v>9120</v>
      </c>
      <c r="C21" s="181"/>
    </row>
    <row r="22" spans="1:3" s="11" customFormat="1" ht="21" customHeight="1">
      <c r="A22" s="163" t="s">
        <v>502</v>
      </c>
      <c r="B22" s="80">
        <v>44</v>
      </c>
      <c r="C22" s="181"/>
    </row>
    <row r="23" spans="1:3" s="11" customFormat="1" ht="21" customHeight="1">
      <c r="A23" s="163" t="s">
        <v>414</v>
      </c>
      <c r="B23" s="80">
        <v>9503213505</v>
      </c>
      <c r="C23" s="181"/>
    </row>
    <row r="24" spans="1:3" s="11" customFormat="1" ht="21" customHeight="1">
      <c r="A24" s="163" t="s">
        <v>756</v>
      </c>
      <c r="B24" s="80">
        <v>5582114365</v>
      </c>
      <c r="C24" s="181"/>
    </row>
    <row r="25" spans="1:3" s="11" customFormat="1" ht="21" customHeight="1">
      <c r="A25" s="163" t="s">
        <v>126</v>
      </c>
      <c r="B25" s="80">
        <v>4092315210</v>
      </c>
      <c r="C25" s="181"/>
    </row>
    <row r="26" spans="1:3" s="11" customFormat="1" ht="21" customHeight="1">
      <c r="A26" s="163" t="s">
        <v>415</v>
      </c>
      <c r="B26" s="80">
        <f>B27</f>
        <v>339031861</v>
      </c>
      <c r="C26" s="181"/>
    </row>
    <row r="27" spans="1:3" s="11" customFormat="1" ht="21" customHeight="1">
      <c r="A27" s="163" t="s">
        <v>427</v>
      </c>
      <c r="B27" s="80">
        <v>339031861</v>
      </c>
      <c r="C27" s="181"/>
    </row>
    <row r="28" spans="1:3" s="11" customFormat="1" ht="21" customHeight="1">
      <c r="A28" s="163"/>
      <c r="B28" s="80"/>
      <c r="C28" s="181"/>
    </row>
    <row r="29" spans="1:3" s="11" customFormat="1" ht="21" customHeight="1">
      <c r="A29" s="163"/>
      <c r="B29" s="80"/>
      <c r="C29" s="181"/>
    </row>
    <row r="30" spans="1:3" s="11" customFormat="1" ht="21" customHeight="1">
      <c r="A30" s="163"/>
      <c r="B30" s="80"/>
      <c r="C30" s="181"/>
    </row>
    <row r="31" spans="1:3" s="11" customFormat="1" ht="21" customHeight="1">
      <c r="A31" s="163"/>
      <c r="B31" s="80"/>
      <c r="C31" s="181"/>
    </row>
    <row r="32" spans="1:3" s="11" customFormat="1" ht="21" customHeight="1">
      <c r="A32" s="163"/>
      <c r="B32" s="80"/>
      <c r="C32" s="181"/>
    </row>
    <row r="33" spans="1:3" s="11" customFormat="1" ht="18.600000000000001" customHeight="1">
      <c r="A33" s="163"/>
      <c r="B33" s="80"/>
      <c r="C33" s="181"/>
    </row>
    <row r="34" spans="1:3" s="11" customFormat="1" ht="18.600000000000001" customHeight="1">
      <c r="A34" s="163"/>
      <c r="B34" s="80"/>
      <c r="C34" s="181"/>
    </row>
    <row r="35" spans="1:3" s="11" customFormat="1" ht="21" customHeight="1" thickBot="1">
      <c r="A35" s="168" t="s">
        <v>88</v>
      </c>
      <c r="B35" s="394">
        <f>B6+B8+B25+B26</f>
        <v>52310052045</v>
      </c>
      <c r="C35" s="182"/>
    </row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3" orientation="portrait" r:id="rId1"/>
  <headerFooter alignWithMargins="0">
    <oddFooter>&amp;C&amp;"標楷體,標準" &amp;11 24</oddFooter>
  </headerFooter>
  <ignoredErrors>
    <ignoredError sqref="B8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opLeftCell="A3" zoomScale="80" zoomScaleNormal="80" workbookViewId="0">
      <pane xSplit="1" ySplit="3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G35" sqref="G35"/>
    </sheetView>
  </sheetViews>
  <sheetFormatPr defaultColWidth="8.9140625" defaultRowHeight="16.2"/>
  <cols>
    <col min="1" max="1" width="53.58203125" style="27" customWidth="1"/>
    <col min="2" max="2" width="14.75" style="28" customWidth="1"/>
    <col min="3" max="3" width="13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235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B4" s="69"/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128</v>
      </c>
    </row>
    <row r="6" spans="1:3" s="33" customFormat="1" ht="21" hidden="1" customHeight="1">
      <c r="A6" s="163" t="s">
        <v>503</v>
      </c>
      <c r="B6" s="78">
        <f>B7</f>
        <v>0</v>
      </c>
      <c r="C6" s="165"/>
    </row>
    <row r="7" spans="1:3" s="33" customFormat="1" ht="21" hidden="1" customHeight="1">
      <c r="A7" s="163" t="s">
        <v>504</v>
      </c>
      <c r="B7" s="279"/>
      <c r="C7" s="165"/>
    </row>
    <row r="8" spans="1:3" s="33" customFormat="1" ht="21" customHeight="1">
      <c r="A8" s="163" t="s">
        <v>256</v>
      </c>
      <c r="B8" s="395">
        <f>B9</f>
        <v>153199112949</v>
      </c>
      <c r="C8" s="166"/>
    </row>
    <row r="9" spans="1:3" s="33" customFormat="1" ht="21" customHeight="1">
      <c r="A9" s="163" t="s">
        <v>236</v>
      </c>
      <c r="B9" s="396">
        <v>153199112949</v>
      </c>
      <c r="C9" s="166"/>
    </row>
    <row r="10" spans="1:3" s="33" customFormat="1" ht="21" customHeight="1">
      <c r="A10" s="163" t="s">
        <v>237</v>
      </c>
      <c r="B10" s="395">
        <f>B11</f>
        <v>33299871707</v>
      </c>
      <c r="C10" s="166"/>
    </row>
    <row r="11" spans="1:3" s="33" customFormat="1" ht="21" customHeight="1">
      <c r="A11" s="163" t="s">
        <v>416</v>
      </c>
      <c r="B11" s="395">
        <v>33299871707</v>
      </c>
      <c r="C11" s="166"/>
    </row>
    <row r="12" spans="1:3" s="33" customFormat="1" ht="21" customHeight="1">
      <c r="A12" s="163" t="s">
        <v>238</v>
      </c>
      <c r="B12" s="395">
        <f>B13+B14</f>
        <v>111237455439</v>
      </c>
      <c r="C12" s="166"/>
    </row>
    <row r="13" spans="1:3" s="33" customFormat="1" ht="21" customHeight="1">
      <c r="A13" s="163" t="s">
        <v>417</v>
      </c>
      <c r="B13" s="395">
        <v>24946932673</v>
      </c>
      <c r="C13" s="166"/>
    </row>
    <row r="14" spans="1:3" s="33" customFormat="1" ht="21" customHeight="1">
      <c r="A14" s="163" t="s">
        <v>239</v>
      </c>
      <c r="B14" s="80">
        <v>86290522766</v>
      </c>
      <c r="C14" s="166"/>
    </row>
    <row r="15" spans="1:3" s="33" customFormat="1" ht="21" customHeight="1">
      <c r="A15" s="163" t="s">
        <v>240</v>
      </c>
      <c r="B15" s="80">
        <f>B16</f>
        <v>19719720020</v>
      </c>
      <c r="C15" s="166"/>
    </row>
    <row r="16" spans="1:3" s="33" customFormat="1" ht="21" customHeight="1">
      <c r="A16" s="163" t="s">
        <v>241</v>
      </c>
      <c r="B16" s="80">
        <v>19719720020</v>
      </c>
      <c r="C16" s="166"/>
    </row>
    <row r="17" spans="1:3" s="33" customFormat="1" ht="21" hidden="1" customHeight="1">
      <c r="A17" s="163" t="s">
        <v>242</v>
      </c>
      <c r="B17" s="80">
        <f>B18</f>
        <v>0</v>
      </c>
      <c r="C17" s="166"/>
    </row>
    <row r="18" spans="1:3" s="33" customFormat="1" ht="21" hidden="1" customHeight="1">
      <c r="A18" s="163" t="s">
        <v>243</v>
      </c>
      <c r="B18" s="80"/>
      <c r="C18" s="166"/>
    </row>
    <row r="19" spans="1:3" s="33" customFormat="1" ht="21" customHeight="1">
      <c r="A19" s="163"/>
      <c r="B19" s="80"/>
      <c r="C19" s="166"/>
    </row>
    <row r="20" spans="1:3" s="33" customFormat="1" ht="21" customHeight="1">
      <c r="A20" s="163"/>
      <c r="B20" s="80"/>
      <c r="C20" s="166"/>
    </row>
    <row r="21" spans="1:3" s="33" customFormat="1" ht="21" customHeight="1">
      <c r="A21" s="163"/>
      <c r="B21" s="80"/>
      <c r="C21" s="166"/>
    </row>
    <row r="22" spans="1:3" s="33" customFormat="1" ht="21" customHeight="1">
      <c r="A22" s="163"/>
      <c r="B22" s="80"/>
      <c r="C22" s="166"/>
    </row>
    <row r="23" spans="1:3" s="33" customFormat="1" ht="21" customHeight="1">
      <c r="A23" s="163"/>
      <c r="B23" s="80"/>
      <c r="C23" s="166"/>
    </row>
    <row r="24" spans="1:3" s="33" customFormat="1" ht="21" customHeight="1">
      <c r="A24" s="163"/>
      <c r="B24" s="80"/>
      <c r="C24" s="166"/>
    </row>
    <row r="25" spans="1:3" s="33" customFormat="1" ht="21" customHeight="1">
      <c r="A25" s="163"/>
      <c r="B25" s="80"/>
      <c r="C25" s="166"/>
    </row>
    <row r="26" spans="1:3" s="33" customFormat="1" ht="21" customHeight="1">
      <c r="A26" s="163"/>
      <c r="B26" s="80"/>
      <c r="C26" s="166"/>
    </row>
    <row r="27" spans="1:3" s="33" customFormat="1" ht="21" customHeight="1">
      <c r="A27" s="163"/>
      <c r="B27" s="80"/>
      <c r="C27" s="166"/>
    </row>
    <row r="28" spans="1:3" s="33" customFormat="1" ht="21" customHeight="1">
      <c r="A28" s="163"/>
      <c r="B28" s="80"/>
      <c r="C28" s="166"/>
    </row>
    <row r="29" spans="1:3" s="33" customFormat="1" ht="21" customHeight="1">
      <c r="A29" s="163"/>
      <c r="B29" s="80"/>
      <c r="C29" s="166"/>
    </row>
    <row r="30" spans="1:3" s="33" customFormat="1" ht="21" customHeight="1">
      <c r="A30" s="163"/>
      <c r="B30" s="80"/>
      <c r="C30" s="166"/>
    </row>
    <row r="31" spans="1:3" s="33" customFormat="1" ht="21" customHeight="1">
      <c r="A31" s="163"/>
      <c r="B31" s="80"/>
      <c r="C31" s="166"/>
    </row>
    <row r="32" spans="1:3" s="33" customFormat="1" ht="21" customHeight="1">
      <c r="A32" s="163"/>
      <c r="B32" s="80"/>
      <c r="C32" s="166"/>
    </row>
    <row r="33" spans="1:3" s="33" customFormat="1" ht="21" customHeight="1">
      <c r="A33" s="163"/>
      <c r="B33" s="80"/>
      <c r="C33" s="166"/>
    </row>
    <row r="34" spans="1:3" s="33" customFormat="1" ht="21" customHeight="1">
      <c r="A34" s="163"/>
      <c r="B34" s="80"/>
      <c r="C34" s="166"/>
    </row>
    <row r="35" spans="1:3" s="33" customFormat="1" ht="21" customHeight="1">
      <c r="A35" s="163"/>
      <c r="B35" s="80"/>
      <c r="C35" s="166"/>
    </row>
    <row r="36" spans="1:3" s="33" customFormat="1" ht="21" customHeight="1">
      <c r="A36" s="163"/>
      <c r="B36" s="80"/>
      <c r="C36" s="166"/>
    </row>
    <row r="37" spans="1:3" s="33" customFormat="1" ht="21" customHeight="1">
      <c r="A37" s="163"/>
      <c r="B37" s="80"/>
      <c r="C37" s="166"/>
    </row>
    <row r="38" spans="1:3" s="33" customFormat="1" ht="21" customHeight="1">
      <c r="A38" s="163"/>
      <c r="B38" s="80"/>
      <c r="C38" s="166"/>
    </row>
    <row r="39" spans="1:3" s="33" customFormat="1" ht="25.8" customHeight="1">
      <c r="A39" s="163"/>
      <c r="B39" s="80"/>
      <c r="C39" s="166"/>
    </row>
    <row r="40" spans="1:3" s="33" customFormat="1" ht="21" customHeight="1" thickBot="1">
      <c r="A40" s="168" t="s">
        <v>88</v>
      </c>
      <c r="B40" s="394">
        <f>B6+B8+B10+B12+B15+B17</f>
        <v>317456160115</v>
      </c>
      <c r="C40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9" orientation="portrait" r:id="rId1"/>
  <headerFooter alignWithMargins="0">
    <oddFooter>&amp;C&amp;"標楷體,標準"25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zoomScale="80" zoomScaleNormal="80" workbookViewId="0">
      <selection activeCell="G16" sqref="G16"/>
    </sheetView>
  </sheetViews>
  <sheetFormatPr defaultColWidth="8.9140625" defaultRowHeight="16.2"/>
  <cols>
    <col min="1" max="1" width="56.08203125" style="27" customWidth="1"/>
    <col min="2" max="2" width="15.25" style="28" customWidth="1"/>
    <col min="3" max="3" width="12.58203125" style="27" customWidth="1"/>
    <col min="4" max="16384" width="8.9140625" style="27"/>
  </cols>
  <sheetData>
    <row r="1" spans="1:3" s="34" customFormat="1" ht="20.100000000000001" customHeight="1">
      <c r="A1" s="527" t="s">
        <v>15</v>
      </c>
      <c r="B1" s="527"/>
      <c r="C1" s="527"/>
    </row>
    <row r="2" spans="1:3" s="34" customFormat="1" ht="20.100000000000001" customHeight="1">
      <c r="A2" s="528" t="s">
        <v>244</v>
      </c>
      <c r="B2" s="528"/>
      <c r="C2" s="528"/>
    </row>
    <row r="3" spans="1:3" s="34" customFormat="1" ht="20.100000000000001" customHeight="1">
      <c r="A3" s="529" t="s">
        <v>731</v>
      </c>
      <c r="B3" s="529"/>
      <c r="C3" s="529"/>
    </row>
    <row r="4" spans="1:3" s="34" customFormat="1" ht="20.100000000000001" customHeight="1" thickBot="1">
      <c r="B4" s="35"/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129</v>
      </c>
    </row>
    <row r="6" spans="1:3" s="33" customFormat="1" ht="21" hidden="1" customHeight="1">
      <c r="A6" s="188" t="s">
        <v>505</v>
      </c>
      <c r="B6" s="79">
        <f>B7</f>
        <v>0</v>
      </c>
      <c r="C6" s="165"/>
    </row>
    <row r="7" spans="1:3" s="33" customFormat="1" ht="21" hidden="1" customHeight="1">
      <c r="A7" s="188" t="s">
        <v>506</v>
      </c>
      <c r="B7" s="280"/>
      <c r="C7" s="165"/>
    </row>
    <row r="8" spans="1:3" s="33" customFormat="1" ht="21" customHeight="1">
      <c r="A8" s="188" t="s">
        <v>245</v>
      </c>
      <c r="B8" s="397">
        <f>B9</f>
        <v>58658338705</v>
      </c>
      <c r="C8" s="166"/>
    </row>
    <row r="9" spans="1:3" s="33" customFormat="1" ht="21" customHeight="1">
      <c r="A9" s="188" t="s">
        <v>246</v>
      </c>
      <c r="B9" s="397">
        <v>58658338705</v>
      </c>
      <c r="C9" s="166"/>
    </row>
    <row r="10" spans="1:3" s="33" customFormat="1" ht="21" customHeight="1">
      <c r="A10" s="188" t="s">
        <v>247</v>
      </c>
      <c r="B10" s="397">
        <f>B11</f>
        <v>7400966138</v>
      </c>
      <c r="C10" s="166"/>
    </row>
    <row r="11" spans="1:3" s="33" customFormat="1" ht="21" customHeight="1">
      <c r="A11" s="188" t="s">
        <v>418</v>
      </c>
      <c r="B11" s="397">
        <v>7400966138</v>
      </c>
      <c r="C11" s="166"/>
    </row>
    <row r="12" spans="1:3" s="33" customFormat="1" ht="21" customHeight="1">
      <c r="A12" s="188" t="s">
        <v>248</v>
      </c>
      <c r="B12" s="397">
        <f>B13+B14</f>
        <v>25734938211</v>
      </c>
      <c r="C12" s="166"/>
    </row>
    <row r="13" spans="1:3" s="33" customFormat="1" ht="21" customHeight="1">
      <c r="A13" s="188" t="s">
        <v>249</v>
      </c>
      <c r="B13" s="397">
        <v>1931973427</v>
      </c>
      <c r="C13" s="166"/>
    </row>
    <row r="14" spans="1:3" s="33" customFormat="1" ht="21" customHeight="1">
      <c r="A14" s="188" t="s">
        <v>250</v>
      </c>
      <c r="B14" s="80">
        <v>23802964784</v>
      </c>
      <c r="C14" s="166"/>
    </row>
    <row r="15" spans="1:3" s="33" customFormat="1" ht="21" customHeight="1">
      <c r="A15" s="163" t="s">
        <v>251</v>
      </c>
      <c r="B15" s="80">
        <f>B16</f>
        <v>1187746873</v>
      </c>
      <c r="C15" s="166"/>
    </row>
    <row r="16" spans="1:3" s="33" customFormat="1" ht="21" customHeight="1">
      <c r="A16" s="163" t="s">
        <v>252</v>
      </c>
      <c r="B16" s="80">
        <v>1187746873</v>
      </c>
      <c r="C16" s="166"/>
    </row>
    <row r="17" spans="1:3" s="33" customFormat="1" ht="21" customHeight="1">
      <c r="A17" s="163" t="s">
        <v>253</v>
      </c>
      <c r="B17" s="80">
        <f>B18</f>
        <v>828863201</v>
      </c>
      <c r="C17" s="166"/>
    </row>
    <row r="18" spans="1:3" s="33" customFormat="1" ht="21" customHeight="1">
      <c r="A18" s="163" t="s">
        <v>419</v>
      </c>
      <c r="B18" s="80">
        <v>828863201</v>
      </c>
      <c r="C18" s="166"/>
    </row>
    <row r="19" spans="1:3" s="33" customFormat="1" ht="21" hidden="1" customHeight="1">
      <c r="A19" s="163" t="s">
        <v>254</v>
      </c>
      <c r="B19" s="80">
        <f>B20</f>
        <v>0</v>
      </c>
      <c r="C19" s="166"/>
    </row>
    <row r="20" spans="1:3" s="33" customFormat="1" ht="21" hidden="1" customHeight="1">
      <c r="A20" s="163" t="s">
        <v>255</v>
      </c>
      <c r="B20" s="80"/>
      <c r="C20" s="166"/>
    </row>
    <row r="21" spans="1:3" s="33" customFormat="1" ht="21" customHeight="1">
      <c r="A21" s="163"/>
      <c r="B21" s="80"/>
      <c r="C21" s="166"/>
    </row>
    <row r="22" spans="1:3" s="33" customFormat="1" ht="21" customHeight="1">
      <c r="A22" s="163"/>
      <c r="B22" s="80"/>
      <c r="C22" s="166"/>
    </row>
    <row r="23" spans="1:3" s="33" customFormat="1" ht="21" customHeight="1">
      <c r="A23" s="163"/>
      <c r="B23" s="80"/>
      <c r="C23" s="166"/>
    </row>
    <row r="24" spans="1:3" s="33" customFormat="1" ht="21" customHeight="1">
      <c r="A24" s="163"/>
      <c r="B24" s="80"/>
      <c r="C24" s="166"/>
    </row>
    <row r="25" spans="1:3" s="33" customFormat="1" ht="21" customHeight="1">
      <c r="A25" s="163"/>
      <c r="B25" s="80"/>
      <c r="C25" s="166"/>
    </row>
    <row r="26" spans="1:3" s="33" customFormat="1" ht="21" customHeight="1">
      <c r="A26" s="163"/>
      <c r="B26" s="80"/>
      <c r="C26" s="166"/>
    </row>
    <row r="27" spans="1:3" s="33" customFormat="1" ht="21" customHeight="1">
      <c r="A27" s="163"/>
      <c r="B27" s="80"/>
      <c r="C27" s="166"/>
    </row>
    <row r="28" spans="1:3" s="33" customFormat="1" ht="21" customHeight="1">
      <c r="A28" s="163"/>
      <c r="B28" s="80"/>
      <c r="C28" s="166"/>
    </row>
    <row r="29" spans="1:3" s="33" customFormat="1" ht="21" customHeight="1">
      <c r="A29" s="163"/>
      <c r="B29" s="80"/>
      <c r="C29" s="166"/>
    </row>
    <row r="30" spans="1:3" s="33" customFormat="1" ht="21" customHeight="1">
      <c r="A30" s="163"/>
      <c r="B30" s="80"/>
      <c r="C30" s="166"/>
    </row>
    <row r="31" spans="1:3" s="33" customFormat="1" ht="21" customHeight="1">
      <c r="A31" s="163"/>
      <c r="B31" s="80"/>
      <c r="C31" s="166"/>
    </row>
    <row r="32" spans="1:3" s="33" customFormat="1" ht="21" customHeight="1">
      <c r="A32" s="163"/>
      <c r="B32" s="80"/>
      <c r="C32" s="166"/>
    </row>
    <row r="33" spans="1:3" s="33" customFormat="1" ht="21" customHeight="1">
      <c r="A33" s="163"/>
      <c r="B33" s="80"/>
      <c r="C33" s="166"/>
    </row>
    <row r="34" spans="1:3" s="33" customFormat="1" ht="21" customHeight="1">
      <c r="A34" s="163"/>
      <c r="B34" s="80"/>
      <c r="C34" s="166"/>
    </row>
    <row r="35" spans="1:3" s="33" customFormat="1" ht="21" customHeight="1">
      <c r="A35" s="163"/>
      <c r="B35" s="80"/>
      <c r="C35" s="166"/>
    </row>
    <row r="36" spans="1:3" s="33" customFormat="1" ht="21" customHeight="1">
      <c r="A36" s="163"/>
      <c r="B36" s="80"/>
      <c r="C36" s="166"/>
    </row>
    <row r="37" spans="1:3" s="33" customFormat="1" ht="21" customHeight="1">
      <c r="A37" s="163"/>
      <c r="B37" s="80"/>
      <c r="C37" s="166"/>
    </row>
    <row r="38" spans="1:3" s="33" customFormat="1" ht="21" customHeight="1">
      <c r="A38" s="163"/>
      <c r="B38" s="80"/>
      <c r="C38" s="166"/>
    </row>
    <row r="39" spans="1:3" s="33" customFormat="1" ht="21" customHeight="1">
      <c r="A39" s="163"/>
      <c r="B39" s="80"/>
      <c r="C39" s="166"/>
    </row>
    <row r="40" spans="1:3" s="33" customFormat="1" ht="21" customHeight="1">
      <c r="A40" s="163"/>
      <c r="B40" s="80"/>
      <c r="C40" s="166"/>
    </row>
    <row r="41" spans="1:3" s="33" customFormat="1" ht="21" customHeight="1">
      <c r="A41" s="163"/>
      <c r="B41" s="80"/>
      <c r="C41" s="166"/>
    </row>
    <row r="42" spans="1:3" s="33" customFormat="1" ht="21" customHeight="1" thickBot="1">
      <c r="A42" s="168" t="s">
        <v>88</v>
      </c>
      <c r="B42" s="394">
        <f>B6+B8+B10+B12+B15+B17+B19</f>
        <v>93810853128</v>
      </c>
      <c r="C42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5" orientation="portrait" r:id="rId1"/>
  <headerFooter alignWithMargins="0">
    <oddFooter>&amp;C&amp;"標楷體,標準"26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zoomScale="80" zoomScaleNormal="80"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F25" sqref="F25"/>
    </sheetView>
  </sheetViews>
  <sheetFormatPr defaultColWidth="8.9140625" defaultRowHeight="16.2"/>
  <cols>
    <col min="1" max="1" width="41.75" style="27" customWidth="1"/>
    <col min="2" max="2" width="15" style="28" customWidth="1"/>
    <col min="3" max="3" width="14.7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263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1" customHeight="1">
      <c r="A6" s="179" t="s">
        <v>130</v>
      </c>
      <c r="B6" s="393">
        <f>B7+B8</f>
        <v>16514138560</v>
      </c>
      <c r="C6" s="187"/>
    </row>
    <row r="7" spans="1:3" s="33" customFormat="1" ht="21" customHeight="1">
      <c r="A7" s="163" t="s">
        <v>131</v>
      </c>
      <c r="B7" s="80">
        <v>16022352353</v>
      </c>
      <c r="C7" s="166"/>
    </row>
    <row r="8" spans="1:3" s="33" customFormat="1" ht="21" customHeight="1">
      <c r="A8" s="163" t="s">
        <v>165</v>
      </c>
      <c r="B8" s="80">
        <v>491786207</v>
      </c>
      <c r="C8" s="166"/>
    </row>
    <row r="9" spans="1:3" s="33" customFormat="1" ht="21" customHeight="1">
      <c r="A9" s="163" t="s">
        <v>132</v>
      </c>
      <c r="B9" s="80">
        <f>B10</f>
        <v>48019465883</v>
      </c>
      <c r="C9" s="166"/>
    </row>
    <row r="10" spans="1:3" s="33" customFormat="1" ht="21" customHeight="1">
      <c r="A10" s="163" t="s">
        <v>133</v>
      </c>
      <c r="B10" s="80">
        <v>48019465883</v>
      </c>
      <c r="C10" s="166"/>
    </row>
    <row r="11" spans="1:3" s="33" customFormat="1" ht="21" customHeight="1">
      <c r="A11" s="163" t="s">
        <v>662</v>
      </c>
      <c r="B11" s="80">
        <f>B12</f>
        <v>10036453</v>
      </c>
      <c r="C11" s="166"/>
    </row>
    <row r="12" spans="1:3" s="33" customFormat="1" ht="21" customHeight="1">
      <c r="A12" s="163" t="s">
        <v>726</v>
      </c>
      <c r="B12" s="80">
        <v>10036453</v>
      </c>
      <c r="C12" s="166"/>
    </row>
    <row r="13" spans="1:3" s="33" customFormat="1" ht="21" customHeight="1">
      <c r="A13" s="163"/>
      <c r="B13" s="80"/>
      <c r="C13" s="166"/>
    </row>
    <row r="14" spans="1:3" s="33" customFormat="1" ht="21" customHeight="1">
      <c r="A14" s="163"/>
      <c r="B14" s="80"/>
      <c r="C14" s="166"/>
    </row>
    <row r="15" spans="1:3" s="33" customFormat="1" ht="21" customHeight="1">
      <c r="A15" s="163"/>
      <c r="B15" s="80"/>
      <c r="C15" s="166"/>
    </row>
    <row r="16" spans="1:3" s="33" customFormat="1" ht="21" customHeight="1">
      <c r="A16" s="163"/>
      <c r="B16" s="80"/>
      <c r="C16" s="166"/>
    </row>
    <row r="17" spans="1:3" s="33" customFormat="1" ht="21" customHeight="1">
      <c r="A17" s="163"/>
      <c r="B17" s="80"/>
      <c r="C17" s="166"/>
    </row>
    <row r="18" spans="1:3" s="33" customFormat="1" ht="21" customHeight="1">
      <c r="A18" s="163"/>
      <c r="B18" s="80"/>
      <c r="C18" s="166"/>
    </row>
    <row r="19" spans="1:3" s="33" customFormat="1" ht="21" customHeight="1">
      <c r="A19" s="163"/>
      <c r="B19" s="80"/>
      <c r="C19" s="166"/>
    </row>
    <row r="20" spans="1:3" s="33" customFormat="1" ht="21" customHeight="1">
      <c r="A20" s="163"/>
      <c r="B20" s="80"/>
      <c r="C20" s="166"/>
    </row>
    <row r="21" spans="1:3" s="33" customFormat="1" ht="21" customHeight="1">
      <c r="A21" s="163"/>
      <c r="B21" s="80"/>
      <c r="C21" s="166"/>
    </row>
    <row r="22" spans="1:3" s="33" customFormat="1" ht="21" customHeight="1">
      <c r="A22" s="163"/>
      <c r="B22" s="80"/>
      <c r="C22" s="166"/>
    </row>
    <row r="23" spans="1:3" s="33" customFormat="1" ht="21" customHeight="1">
      <c r="A23" s="163"/>
      <c r="B23" s="80"/>
      <c r="C23" s="166"/>
    </row>
    <row r="24" spans="1:3" s="33" customFormat="1" ht="21" customHeight="1">
      <c r="A24" s="163"/>
      <c r="B24" s="80"/>
      <c r="C24" s="166"/>
    </row>
    <row r="25" spans="1:3" s="33" customFormat="1" ht="21" customHeight="1">
      <c r="A25" s="163"/>
      <c r="B25" s="80"/>
      <c r="C25" s="166"/>
    </row>
    <row r="26" spans="1:3" s="33" customFormat="1" ht="21" customHeight="1">
      <c r="A26" s="163"/>
      <c r="B26" s="80"/>
      <c r="C26" s="166"/>
    </row>
    <row r="27" spans="1:3" s="33" customFormat="1" ht="21" customHeight="1">
      <c r="A27" s="163"/>
      <c r="B27" s="80"/>
      <c r="C27" s="166"/>
    </row>
    <row r="28" spans="1:3" s="33" customFormat="1" ht="21" customHeight="1">
      <c r="A28" s="163"/>
      <c r="B28" s="80"/>
      <c r="C28" s="166"/>
    </row>
    <row r="29" spans="1:3" s="33" customFormat="1" ht="21" customHeight="1">
      <c r="A29" s="163"/>
      <c r="B29" s="80"/>
      <c r="C29" s="166"/>
    </row>
    <row r="30" spans="1:3" s="33" customFormat="1" ht="21" customHeight="1">
      <c r="A30" s="163"/>
      <c r="B30" s="80"/>
      <c r="C30" s="166"/>
    </row>
    <row r="31" spans="1:3" s="33" customFormat="1" ht="15.6" customHeight="1">
      <c r="A31" s="163"/>
      <c r="B31" s="80"/>
      <c r="C31" s="166"/>
    </row>
    <row r="32" spans="1:3" s="33" customFormat="1" ht="15.6" customHeight="1">
      <c r="A32" s="163"/>
      <c r="B32" s="80"/>
      <c r="C32" s="166"/>
    </row>
    <row r="33" spans="1:3" s="33" customFormat="1" ht="21" customHeight="1" thickBot="1">
      <c r="A33" s="168" t="s">
        <v>88</v>
      </c>
      <c r="B33" s="394">
        <f>B6+B9+B11</f>
        <v>64543640896</v>
      </c>
      <c r="C33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&amp;C&amp;"標楷體,標準"&amp;11 27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 codeName="Sheet2">
    <pageSetUpPr fitToPage="1"/>
  </sheetPr>
  <dimension ref="A1:I37"/>
  <sheetViews>
    <sheetView topLeftCell="A3" zoomScale="60" zoomScaleNormal="60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L37" sqref="L37"/>
    </sheetView>
  </sheetViews>
  <sheetFormatPr defaultColWidth="9.75" defaultRowHeight="16.2"/>
  <cols>
    <col min="1" max="1" width="36.58203125" style="99" customWidth="1"/>
    <col min="2" max="2" width="18.25" style="99" customWidth="1"/>
    <col min="3" max="3" width="10.5" style="99" bestFit="1" customWidth="1"/>
    <col min="4" max="4" width="18.08203125" style="99" customWidth="1"/>
    <col min="5" max="5" width="8.9140625" style="99" customWidth="1"/>
    <col min="6" max="6" width="20.6640625" style="99" bestFit="1" customWidth="1"/>
    <col min="7" max="7" width="9.58203125" style="99" bestFit="1" customWidth="1"/>
    <col min="8" max="8" width="18.25" style="99" customWidth="1"/>
    <col min="9" max="9" width="9.58203125" style="99" bestFit="1" customWidth="1"/>
    <col min="10" max="16384" width="9.75" style="99"/>
  </cols>
  <sheetData>
    <row r="1" spans="1:9" s="98" customFormat="1" ht="62.25" customHeight="1">
      <c r="A1" s="414" t="s">
        <v>395</v>
      </c>
      <c r="B1" s="415"/>
      <c r="C1" s="415"/>
      <c r="D1" s="415"/>
      <c r="E1" s="415"/>
      <c r="F1" s="415"/>
      <c r="G1" s="415"/>
      <c r="H1" s="415"/>
      <c r="I1" s="416"/>
    </row>
    <row r="2" spans="1:9" s="98" customFormat="1" ht="29.25" customHeight="1">
      <c r="A2" s="417" t="s">
        <v>396</v>
      </c>
      <c r="B2" s="418"/>
      <c r="C2" s="418"/>
      <c r="D2" s="418"/>
      <c r="E2" s="418"/>
      <c r="F2" s="418"/>
      <c r="G2" s="418"/>
      <c r="H2" s="418"/>
      <c r="I2" s="416"/>
    </row>
    <row r="3" spans="1:9" s="98" customFormat="1" ht="30" customHeight="1">
      <c r="A3" s="419" t="s">
        <v>728</v>
      </c>
      <c r="B3" s="420"/>
      <c r="C3" s="420"/>
      <c r="D3" s="420"/>
      <c r="E3" s="420"/>
      <c r="F3" s="420"/>
      <c r="G3" s="420"/>
      <c r="H3" s="420"/>
      <c r="I3" s="421"/>
    </row>
    <row r="4" spans="1:9" s="98" customFormat="1" ht="30" customHeight="1" thickBot="1">
      <c r="H4" s="424" t="s">
        <v>13</v>
      </c>
      <c r="I4" s="413"/>
    </row>
    <row r="5" spans="1:9" ht="60" customHeight="1">
      <c r="A5" s="431" t="s">
        <v>115</v>
      </c>
      <c r="B5" s="422" t="s">
        <v>169</v>
      </c>
      <c r="C5" s="423"/>
      <c r="D5" s="422" t="s">
        <v>55</v>
      </c>
      <c r="E5" s="423"/>
      <c r="F5" s="422" t="s">
        <v>10</v>
      </c>
      <c r="G5" s="433"/>
      <c r="H5" s="422" t="s">
        <v>60</v>
      </c>
      <c r="I5" s="434"/>
    </row>
    <row r="6" spans="1:9" ht="60" customHeight="1">
      <c r="A6" s="432"/>
      <c r="B6" s="292" t="s">
        <v>61</v>
      </c>
      <c r="C6" s="293" t="s">
        <v>116</v>
      </c>
      <c r="D6" s="292" t="s">
        <v>54</v>
      </c>
      <c r="E6" s="294" t="s">
        <v>116</v>
      </c>
      <c r="F6" s="292" t="s">
        <v>56</v>
      </c>
      <c r="G6" s="295" t="s">
        <v>116</v>
      </c>
      <c r="H6" s="295" t="s">
        <v>58</v>
      </c>
      <c r="I6" s="296" t="s">
        <v>116</v>
      </c>
    </row>
    <row r="7" spans="1:9" s="100" customFormat="1" ht="42.6" customHeight="1">
      <c r="A7" s="289" t="s">
        <v>73</v>
      </c>
      <c r="B7" s="342">
        <f>B8+B11</f>
        <v>121180234000</v>
      </c>
      <c r="C7" s="332">
        <v>100</v>
      </c>
      <c r="D7" s="342">
        <f>D8+D11</f>
        <v>290442002681</v>
      </c>
      <c r="E7" s="332">
        <v>100</v>
      </c>
      <c r="F7" s="342">
        <f>F8+F11</f>
        <v>169261768681</v>
      </c>
      <c r="G7" s="332">
        <f t="shared" ref="G7:G19" si="0">ROUND(IF(F7=0,0,+F7/B7*100),2)</f>
        <v>139.68</v>
      </c>
      <c r="H7" s="342">
        <f>H8+H11</f>
        <v>184234422125</v>
      </c>
      <c r="I7" s="333">
        <v>100</v>
      </c>
    </row>
    <row r="8" spans="1:9" s="100" customFormat="1" ht="42.6" customHeight="1">
      <c r="A8" s="290" t="s">
        <v>428</v>
      </c>
      <c r="B8" s="343">
        <f>B9+B10</f>
        <v>114999389000</v>
      </c>
      <c r="C8" s="334">
        <f>ROUND(IF(B8=0,0,B8/$B$7*100),2)</f>
        <v>94.9</v>
      </c>
      <c r="D8" s="343">
        <f>收支表!D23</f>
        <v>284440695876</v>
      </c>
      <c r="E8" s="334">
        <f t="shared" ref="E8:E19" si="1">ROUND(IF(D8=0,0,D8/$D$7*100),2)</f>
        <v>97.93</v>
      </c>
      <c r="F8" s="343">
        <f>D8-B8</f>
        <v>169441306876</v>
      </c>
      <c r="G8" s="334">
        <f t="shared" si="0"/>
        <v>147.34</v>
      </c>
      <c r="H8" s="343">
        <f>H9+H10</f>
        <v>178800124007</v>
      </c>
      <c r="I8" s="335">
        <f>ROUND(IF(H8=0,0,H8/$H$7*100),2)</f>
        <v>97.05</v>
      </c>
    </row>
    <row r="9" spans="1:9" s="100" customFormat="1" ht="42.6" customHeight="1">
      <c r="A9" s="290" t="s">
        <v>429</v>
      </c>
      <c r="B9" s="343">
        <v>114132739000</v>
      </c>
      <c r="C9" s="334">
        <f>ROUND(IF(B9=0,0,B9/$B$7*100),2)</f>
        <v>94.18</v>
      </c>
      <c r="D9" s="343">
        <v>283684601724</v>
      </c>
      <c r="E9" s="334">
        <f t="shared" si="1"/>
        <v>97.67</v>
      </c>
      <c r="F9" s="343">
        <f t="shared" ref="F9:F19" si="2">D9-B9</f>
        <v>169551862724</v>
      </c>
      <c r="G9" s="334">
        <f t="shared" si="0"/>
        <v>148.56</v>
      </c>
      <c r="H9" s="343">
        <v>178177267811</v>
      </c>
      <c r="I9" s="335">
        <f>ROUND(IF(H9=0,0,H9/$H$7*100),2)</f>
        <v>96.71</v>
      </c>
    </row>
    <row r="10" spans="1:9" s="100" customFormat="1" ht="42.6" customHeight="1">
      <c r="A10" s="290" t="s">
        <v>233</v>
      </c>
      <c r="B10" s="343">
        <v>866650000</v>
      </c>
      <c r="C10" s="334">
        <f>ROUND(IF(B10=0,0,B10/$B$7*100),2)</f>
        <v>0.72</v>
      </c>
      <c r="D10" s="343">
        <v>756094152</v>
      </c>
      <c r="E10" s="334">
        <f t="shared" si="1"/>
        <v>0.26</v>
      </c>
      <c r="F10" s="343">
        <f t="shared" si="2"/>
        <v>-110555848</v>
      </c>
      <c r="G10" s="334">
        <f t="shared" si="0"/>
        <v>-12.76</v>
      </c>
      <c r="H10" s="343">
        <v>622856196</v>
      </c>
      <c r="I10" s="335">
        <f>ROUND(IF(H10=0,0,H10/$H$7*100),2)</f>
        <v>0.34</v>
      </c>
    </row>
    <row r="11" spans="1:9" s="100" customFormat="1" ht="42.6" customHeight="1">
      <c r="A11" s="290" t="s">
        <v>224</v>
      </c>
      <c r="B11" s="343">
        <f>B12</f>
        <v>6180845000</v>
      </c>
      <c r="C11" s="334">
        <f>ROUND(IF(B11=0,0,B11/$B$7*100),2)</f>
        <v>5.0999999999999996</v>
      </c>
      <c r="D11" s="343">
        <f>D12</f>
        <v>6001306805</v>
      </c>
      <c r="E11" s="334">
        <f t="shared" si="1"/>
        <v>2.0699999999999998</v>
      </c>
      <c r="F11" s="343">
        <f t="shared" si="2"/>
        <v>-179538195</v>
      </c>
      <c r="G11" s="334">
        <f t="shared" si="0"/>
        <v>-2.9</v>
      </c>
      <c r="H11" s="343">
        <f>H12</f>
        <v>5434298118</v>
      </c>
      <c r="I11" s="335">
        <f>ROUND(IF(H11=0,0,H11/$H$7*100),2)</f>
        <v>2.95</v>
      </c>
    </row>
    <row r="12" spans="1:9" s="100" customFormat="1" ht="42.6" customHeight="1">
      <c r="A12" s="290" t="s">
        <v>203</v>
      </c>
      <c r="B12" s="343">
        <v>6180845000</v>
      </c>
      <c r="C12" s="334">
        <f>ROUND(IF(B12=0,0,B12/$B$7*100),2)</f>
        <v>5.0999999999999996</v>
      </c>
      <c r="D12" s="343">
        <f>H19</f>
        <v>6001306805</v>
      </c>
      <c r="E12" s="334">
        <f t="shared" si="1"/>
        <v>2.0699999999999998</v>
      </c>
      <c r="F12" s="343">
        <f t="shared" si="2"/>
        <v>-179538195</v>
      </c>
      <c r="G12" s="334">
        <f t="shared" si="0"/>
        <v>-2.9</v>
      </c>
      <c r="H12" s="343">
        <v>5434298118</v>
      </c>
      <c r="I12" s="335">
        <f>ROUND(IF(H12=0,0,H12/$H$7*100),2)</f>
        <v>2.95</v>
      </c>
    </row>
    <row r="13" spans="1:9" s="100" customFormat="1" ht="42.6" customHeight="1">
      <c r="A13" s="291" t="s">
        <v>225</v>
      </c>
      <c r="B13" s="343"/>
      <c r="C13" s="334"/>
      <c r="D13" s="343"/>
      <c r="E13" s="334"/>
      <c r="F13" s="343"/>
      <c r="G13" s="334"/>
      <c r="H13" s="343"/>
      <c r="I13" s="335"/>
    </row>
    <row r="14" spans="1:9" s="100" customFormat="1" ht="43.95" customHeight="1">
      <c r="A14" s="290" t="s">
        <v>74</v>
      </c>
      <c r="B14" s="343">
        <f>B15</f>
        <v>114132739000</v>
      </c>
      <c r="C14" s="334">
        <f t="shared" ref="C14:C19" si="3">ROUND(IF(B14=0,0,B14/$B$7*100),2)</f>
        <v>94.18</v>
      </c>
      <c r="D14" s="343">
        <f>D15</f>
        <v>283684709087</v>
      </c>
      <c r="E14" s="334">
        <f t="shared" si="1"/>
        <v>97.67</v>
      </c>
      <c r="F14" s="343">
        <f t="shared" si="2"/>
        <v>169551970087</v>
      </c>
      <c r="G14" s="334">
        <f t="shared" si="0"/>
        <v>148.56</v>
      </c>
      <c r="H14" s="343">
        <f>H15</f>
        <v>178233115320</v>
      </c>
      <c r="I14" s="335">
        <f t="shared" ref="I14:I19" si="4">ROUND(IF(H14=0,0,H14/$H$7*100),2)</f>
        <v>96.74</v>
      </c>
    </row>
    <row r="15" spans="1:9" s="100" customFormat="1" ht="43.95" customHeight="1">
      <c r="A15" s="290" t="s">
        <v>160</v>
      </c>
      <c r="B15" s="343">
        <f>B16+B17</f>
        <v>114132739000</v>
      </c>
      <c r="C15" s="334">
        <f t="shared" si="3"/>
        <v>94.18</v>
      </c>
      <c r="D15" s="343">
        <f>D16+D17</f>
        <v>283684709087</v>
      </c>
      <c r="E15" s="334">
        <f t="shared" si="1"/>
        <v>97.67</v>
      </c>
      <c r="F15" s="343">
        <f t="shared" si="2"/>
        <v>169551970087</v>
      </c>
      <c r="G15" s="334">
        <f t="shared" si="0"/>
        <v>148.56</v>
      </c>
      <c r="H15" s="343">
        <f>H16+H17</f>
        <v>178233115320</v>
      </c>
      <c r="I15" s="335">
        <f t="shared" si="4"/>
        <v>96.74</v>
      </c>
    </row>
    <row r="16" spans="1:9" s="100" customFormat="1" ht="43.95" customHeight="1">
      <c r="A16" s="290" t="s">
        <v>722</v>
      </c>
      <c r="B16" s="344">
        <v>114132739000</v>
      </c>
      <c r="C16" s="334">
        <f t="shared" si="3"/>
        <v>94.18</v>
      </c>
      <c r="D16" s="343">
        <f>D9</f>
        <v>283684601724</v>
      </c>
      <c r="E16" s="334">
        <f t="shared" si="1"/>
        <v>97.67</v>
      </c>
      <c r="F16" s="343">
        <f t="shared" si="2"/>
        <v>169551862724</v>
      </c>
      <c r="G16" s="334">
        <f t="shared" si="0"/>
        <v>148.56</v>
      </c>
      <c r="H16" s="343">
        <v>178177267811</v>
      </c>
      <c r="I16" s="335">
        <f t="shared" si="4"/>
        <v>96.71</v>
      </c>
    </row>
    <row r="17" spans="1:9" s="100" customFormat="1" ht="43.95" customHeight="1">
      <c r="A17" s="290" t="s">
        <v>75</v>
      </c>
      <c r="B17" s="343"/>
      <c r="C17" s="334"/>
      <c r="D17" s="343">
        <v>107363</v>
      </c>
      <c r="E17" s="334">
        <f t="shared" si="1"/>
        <v>0</v>
      </c>
      <c r="F17" s="343">
        <f t="shared" si="2"/>
        <v>107363</v>
      </c>
      <c r="G17" s="334"/>
      <c r="H17" s="343">
        <v>55847509</v>
      </c>
      <c r="I17" s="335">
        <f t="shared" si="4"/>
        <v>0.03</v>
      </c>
    </row>
    <row r="18" spans="1:9" s="100" customFormat="1" ht="43.95" customHeight="1">
      <c r="A18" s="290" t="s">
        <v>76</v>
      </c>
      <c r="B18" s="343">
        <f>B19</f>
        <v>7047495000</v>
      </c>
      <c r="C18" s="334">
        <f t="shared" si="3"/>
        <v>5.82</v>
      </c>
      <c r="D18" s="343">
        <f>D19</f>
        <v>6757293594</v>
      </c>
      <c r="E18" s="334">
        <f t="shared" si="1"/>
        <v>2.33</v>
      </c>
      <c r="F18" s="343">
        <f t="shared" si="2"/>
        <v>-290201406</v>
      </c>
      <c r="G18" s="334">
        <f t="shared" si="0"/>
        <v>-4.12</v>
      </c>
      <c r="H18" s="343">
        <f>H19</f>
        <v>6001306805</v>
      </c>
      <c r="I18" s="335">
        <f t="shared" si="4"/>
        <v>3.26</v>
      </c>
    </row>
    <row r="19" spans="1:9" s="100" customFormat="1" ht="43.95" customHeight="1">
      <c r="A19" s="290" t="s">
        <v>723</v>
      </c>
      <c r="B19" s="343">
        <v>7047495000</v>
      </c>
      <c r="C19" s="334">
        <f t="shared" si="3"/>
        <v>5.82</v>
      </c>
      <c r="D19" s="345">
        <f>D10+D12-D17</f>
        <v>6757293594</v>
      </c>
      <c r="E19" s="334">
        <f t="shared" si="1"/>
        <v>2.33</v>
      </c>
      <c r="F19" s="343">
        <f t="shared" si="2"/>
        <v>-290201406</v>
      </c>
      <c r="G19" s="334">
        <f t="shared" si="0"/>
        <v>-4.12</v>
      </c>
      <c r="H19" s="345">
        <v>6001306805</v>
      </c>
      <c r="I19" s="335">
        <f t="shared" si="4"/>
        <v>3.26</v>
      </c>
    </row>
    <row r="20" spans="1:9" s="100" customFormat="1" ht="39.9" customHeight="1">
      <c r="A20" s="290"/>
      <c r="B20" s="345"/>
      <c r="C20" s="336"/>
      <c r="D20" s="345"/>
      <c r="E20" s="334"/>
      <c r="F20" s="343"/>
      <c r="G20" s="334"/>
      <c r="H20" s="345"/>
      <c r="I20" s="335"/>
    </row>
    <row r="21" spans="1:9" s="100" customFormat="1" ht="39.9" customHeight="1">
      <c r="A21" s="290"/>
      <c r="B21" s="345"/>
      <c r="C21" s="336"/>
      <c r="D21" s="345"/>
      <c r="E21" s="334"/>
      <c r="F21" s="343"/>
      <c r="G21" s="337"/>
      <c r="H21" s="345"/>
      <c r="I21" s="335"/>
    </row>
    <row r="22" spans="1:9" s="100" customFormat="1" ht="39.9" customHeight="1">
      <c r="A22" s="290"/>
      <c r="B22" s="345"/>
      <c r="C22" s="336"/>
      <c r="D22" s="345"/>
      <c r="E22" s="334"/>
      <c r="F22" s="343"/>
      <c r="G22" s="337"/>
      <c r="H22" s="345"/>
      <c r="I22" s="335"/>
    </row>
    <row r="23" spans="1:9" s="100" customFormat="1" ht="39.9" customHeight="1">
      <c r="A23" s="290"/>
      <c r="B23" s="345"/>
      <c r="C23" s="336"/>
      <c r="D23" s="345"/>
      <c r="E23" s="334"/>
      <c r="F23" s="343"/>
      <c r="G23" s="337"/>
      <c r="H23" s="345"/>
      <c r="I23" s="335"/>
    </row>
    <row r="24" spans="1:9" s="100" customFormat="1" ht="39.9" customHeight="1">
      <c r="A24" s="291"/>
      <c r="B24" s="345"/>
      <c r="C24" s="336"/>
      <c r="D24" s="345"/>
      <c r="E24" s="334"/>
      <c r="F24" s="343"/>
      <c r="G24" s="337"/>
      <c r="H24" s="345"/>
      <c r="I24" s="335"/>
    </row>
    <row r="25" spans="1:9" s="100" customFormat="1" ht="39.9" customHeight="1">
      <c r="A25" s="290"/>
      <c r="B25" s="345"/>
      <c r="C25" s="336"/>
      <c r="D25" s="345"/>
      <c r="E25" s="334"/>
      <c r="F25" s="343"/>
      <c r="G25" s="337"/>
      <c r="H25" s="345"/>
      <c r="I25" s="335"/>
    </row>
    <row r="26" spans="1:9" s="100" customFormat="1" ht="39.9" customHeight="1">
      <c r="A26" s="290"/>
      <c r="B26" s="345"/>
      <c r="C26" s="336"/>
      <c r="D26" s="345"/>
      <c r="E26" s="334"/>
      <c r="F26" s="343"/>
      <c r="G26" s="337"/>
      <c r="H26" s="345"/>
      <c r="I26" s="335"/>
    </row>
    <row r="27" spans="1:9" s="100" customFormat="1" ht="39.9" customHeight="1">
      <c r="A27" s="290"/>
      <c r="B27" s="345"/>
      <c r="C27" s="336"/>
      <c r="D27" s="345"/>
      <c r="E27" s="334"/>
      <c r="F27" s="343"/>
      <c r="G27" s="337"/>
      <c r="H27" s="345"/>
      <c r="I27" s="335"/>
    </row>
    <row r="28" spans="1:9" s="100" customFormat="1" ht="39.9" customHeight="1">
      <c r="A28" s="290"/>
      <c r="B28" s="345"/>
      <c r="C28" s="336"/>
      <c r="D28" s="345"/>
      <c r="E28" s="336"/>
      <c r="F28" s="343"/>
      <c r="G28" s="337"/>
      <c r="H28" s="345"/>
      <c r="I28" s="338"/>
    </row>
    <row r="29" spans="1:9" s="100" customFormat="1" ht="27" customHeight="1" thickBot="1">
      <c r="A29" s="101"/>
      <c r="B29" s="346"/>
      <c r="C29" s="339"/>
      <c r="D29" s="346"/>
      <c r="E29" s="339"/>
      <c r="F29" s="347"/>
      <c r="G29" s="340"/>
      <c r="H29" s="346"/>
      <c r="I29" s="341"/>
    </row>
    <row r="30" spans="1:9" s="297" customFormat="1" ht="19.5" customHeight="1">
      <c r="A30" s="428" t="s">
        <v>202</v>
      </c>
      <c r="B30" s="429"/>
      <c r="C30" s="429"/>
      <c r="D30" s="429"/>
      <c r="E30" s="429"/>
      <c r="F30" s="429"/>
      <c r="G30" s="429"/>
      <c r="H30" s="429"/>
      <c r="I30" s="430"/>
    </row>
    <row r="31" spans="1:9" s="297" customFormat="1" ht="21" customHeight="1">
      <c r="A31" s="427" t="s">
        <v>742</v>
      </c>
      <c r="B31" s="427"/>
      <c r="C31" s="427"/>
      <c r="D31" s="427"/>
      <c r="E31" s="427"/>
      <c r="F31" s="427"/>
      <c r="G31" s="427"/>
      <c r="H31" s="427"/>
      <c r="I31" s="298"/>
    </row>
    <row r="32" spans="1:9" s="297" customFormat="1" ht="19.5" customHeight="1">
      <c r="A32" s="299" t="s">
        <v>743</v>
      </c>
      <c r="B32" s="300"/>
      <c r="C32" s="300"/>
      <c r="D32" s="300"/>
      <c r="E32" s="300"/>
      <c r="F32" s="300"/>
      <c r="G32" s="300"/>
      <c r="H32" s="300"/>
      <c r="I32" s="298"/>
    </row>
    <row r="33" spans="1:9" s="297" customFormat="1" ht="25.5" customHeight="1">
      <c r="A33" s="427" t="s">
        <v>813</v>
      </c>
      <c r="B33" s="427"/>
      <c r="C33" s="427"/>
      <c r="D33" s="427"/>
      <c r="E33" s="427"/>
      <c r="F33" s="427"/>
      <c r="G33" s="427"/>
      <c r="H33" s="427"/>
      <c r="I33" s="298"/>
    </row>
    <row r="34" spans="1:9" s="297" customFormat="1" ht="21.75" customHeight="1">
      <c r="A34" s="427" t="s">
        <v>744</v>
      </c>
      <c r="B34" s="427"/>
      <c r="C34" s="427"/>
      <c r="D34" s="427"/>
      <c r="E34" s="427"/>
      <c r="F34" s="427"/>
      <c r="G34" s="427"/>
      <c r="H34" s="427"/>
      <c r="I34" s="301"/>
    </row>
    <row r="35" spans="1:9" ht="30" customHeight="1">
      <c r="A35" s="425" t="s">
        <v>3</v>
      </c>
      <c r="B35" s="426"/>
      <c r="C35" s="426"/>
      <c r="D35" s="426"/>
      <c r="E35" s="426"/>
      <c r="F35" s="426"/>
      <c r="G35" s="426"/>
      <c r="H35" s="426"/>
    </row>
    <row r="36" spans="1:9" ht="30" customHeight="1"/>
    <row r="37" spans="1:9">
      <c r="D37" s="102" t="s">
        <v>3</v>
      </c>
      <c r="E37" s="102"/>
    </row>
  </sheetData>
  <mergeCells count="14">
    <mergeCell ref="A35:H35"/>
    <mergeCell ref="A34:H34"/>
    <mergeCell ref="A30:I30"/>
    <mergeCell ref="A5:A6"/>
    <mergeCell ref="F5:G5"/>
    <mergeCell ref="H5:I5"/>
    <mergeCell ref="A33:H33"/>
    <mergeCell ref="A31:H31"/>
    <mergeCell ref="A1:I1"/>
    <mergeCell ref="A2:I2"/>
    <mergeCell ref="A3:I3"/>
    <mergeCell ref="B5:C5"/>
    <mergeCell ref="D5:E5"/>
    <mergeCell ref="H4:I4"/>
  </mergeCells>
  <phoneticPr fontId="2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48" fitToHeight="0" orientation="portrait" r:id="rId1"/>
  <headerFooter alignWithMargins="0">
    <oddFooter>&amp;C&amp;"標楷體,標準"&amp;16 10</oddFooter>
  </headerFooter>
  <ignoredErrors>
    <ignoredError sqref="C11 G7 C8 C14:C16 C18 D19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opLeftCell="A3" workbookViewId="0">
      <pane xSplit="1" ySplit="3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G13" sqref="G13"/>
    </sheetView>
  </sheetViews>
  <sheetFormatPr defaultColWidth="8.9140625" defaultRowHeight="16.2"/>
  <cols>
    <col min="1" max="1" width="39.4140625" style="27" customWidth="1"/>
    <col min="2" max="2" width="18.6640625" style="28" customWidth="1"/>
    <col min="3" max="3" width="9.7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90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15" customHeight="1">
      <c r="A6" s="179" t="s">
        <v>26</v>
      </c>
      <c r="B6" s="71">
        <f>SUM(B7:B23)</f>
        <v>457064417300</v>
      </c>
      <c r="C6" s="187"/>
    </row>
    <row r="7" spans="1:3" s="33" customFormat="1" ht="15" customHeight="1">
      <c r="A7" s="163" t="s">
        <v>507</v>
      </c>
      <c r="B7" s="72">
        <v>118108151</v>
      </c>
      <c r="C7" s="166"/>
    </row>
    <row r="8" spans="1:3" s="33" customFormat="1" ht="15" customHeight="1">
      <c r="A8" s="163" t="s">
        <v>508</v>
      </c>
      <c r="B8" s="72">
        <v>29877563944</v>
      </c>
      <c r="C8" s="166"/>
    </row>
    <row r="9" spans="1:3" s="33" customFormat="1" ht="15" customHeight="1">
      <c r="A9" s="163" t="s">
        <v>509</v>
      </c>
      <c r="B9" s="72">
        <v>39343977818</v>
      </c>
      <c r="C9" s="166"/>
    </row>
    <row r="10" spans="1:3" s="33" customFormat="1" ht="15" customHeight="1">
      <c r="A10" s="163" t="s">
        <v>510</v>
      </c>
      <c r="B10" s="72">
        <v>15740885400</v>
      </c>
      <c r="C10" s="166"/>
    </row>
    <row r="11" spans="1:3" s="33" customFormat="1" ht="15" customHeight="1">
      <c r="A11" s="163" t="s">
        <v>511</v>
      </c>
      <c r="B11" s="72">
        <v>45672267729</v>
      </c>
      <c r="C11" s="166"/>
    </row>
    <row r="12" spans="1:3" s="33" customFormat="1" ht="15" customHeight="1">
      <c r="A12" s="163" t="s">
        <v>512</v>
      </c>
      <c r="B12" s="72">
        <v>9956286842</v>
      </c>
      <c r="C12" s="166"/>
    </row>
    <row r="13" spans="1:3" s="33" customFormat="1" ht="15" customHeight="1">
      <c r="A13" s="163" t="s">
        <v>513</v>
      </c>
      <c r="B13" s="72">
        <v>8185812674</v>
      </c>
      <c r="C13" s="166"/>
    </row>
    <row r="14" spans="1:3" s="33" customFormat="1" ht="15" customHeight="1">
      <c r="A14" s="163" t="s">
        <v>514</v>
      </c>
      <c r="B14" s="72">
        <v>58297511501</v>
      </c>
      <c r="C14" s="166"/>
    </row>
    <row r="15" spans="1:3" s="33" customFormat="1" ht="15" customHeight="1">
      <c r="A15" s="163" t="s">
        <v>515</v>
      </c>
      <c r="B15" s="72">
        <v>19039366176</v>
      </c>
      <c r="C15" s="166"/>
    </row>
    <row r="16" spans="1:3" s="33" customFormat="1" ht="15" customHeight="1">
      <c r="A16" s="163" t="s">
        <v>516</v>
      </c>
      <c r="B16" s="72">
        <v>27783352902</v>
      </c>
      <c r="C16" s="166"/>
    </row>
    <row r="17" spans="1:3" s="33" customFormat="1" ht="15" customHeight="1">
      <c r="A17" s="163" t="s">
        <v>663</v>
      </c>
      <c r="B17" s="72">
        <v>10302428548</v>
      </c>
      <c r="C17" s="166"/>
    </row>
    <row r="18" spans="1:3" s="33" customFormat="1" ht="15" customHeight="1">
      <c r="A18" s="163" t="s">
        <v>664</v>
      </c>
      <c r="B18" s="72">
        <v>22463694129</v>
      </c>
      <c r="C18" s="166"/>
    </row>
    <row r="19" spans="1:3" s="33" customFormat="1" ht="15" customHeight="1">
      <c r="A19" s="163" t="s">
        <v>665</v>
      </c>
      <c r="B19" s="72">
        <v>24957642197</v>
      </c>
      <c r="C19" s="166"/>
    </row>
    <row r="20" spans="1:3" s="33" customFormat="1" ht="15" customHeight="1">
      <c r="A20" s="163" t="s">
        <v>757</v>
      </c>
      <c r="B20" s="72">
        <v>40923360302</v>
      </c>
      <c r="C20" s="166"/>
    </row>
    <row r="21" spans="1:3" s="33" customFormat="1" ht="15" customHeight="1">
      <c r="A21" s="163" t="s">
        <v>758</v>
      </c>
      <c r="B21" s="72">
        <v>25491812810</v>
      </c>
      <c r="C21" s="166"/>
    </row>
    <row r="22" spans="1:3" s="33" customFormat="1" ht="15" customHeight="1">
      <c r="A22" s="163" t="s">
        <v>759</v>
      </c>
      <c r="B22" s="72">
        <v>24001512848</v>
      </c>
      <c r="C22" s="166"/>
    </row>
    <row r="23" spans="1:3" s="33" customFormat="1" ht="15" customHeight="1">
      <c r="A23" s="163" t="s">
        <v>760</v>
      </c>
      <c r="B23" s="72">
        <v>54908833329</v>
      </c>
      <c r="C23" s="166"/>
    </row>
    <row r="24" spans="1:3" s="33" customFormat="1" ht="15" customHeight="1">
      <c r="A24" s="163" t="s">
        <v>27</v>
      </c>
      <c r="B24" s="72">
        <f>SUM(B25:B47)</f>
        <v>1370680541474</v>
      </c>
      <c r="C24" s="166"/>
    </row>
    <row r="25" spans="1:3" s="33" customFormat="1" ht="15" customHeight="1">
      <c r="A25" s="163" t="s">
        <v>566</v>
      </c>
      <c r="B25" s="72">
        <v>55532614</v>
      </c>
      <c r="C25" s="166"/>
    </row>
    <row r="26" spans="1:3" s="33" customFormat="1" ht="15" customHeight="1">
      <c r="A26" s="163" t="s">
        <v>567</v>
      </c>
      <c r="B26" s="72">
        <v>969568</v>
      </c>
      <c r="C26" s="166"/>
    </row>
    <row r="27" spans="1:3" s="33" customFormat="1" ht="15" customHeight="1">
      <c r="A27" s="163" t="s">
        <v>568</v>
      </c>
      <c r="B27" s="72">
        <v>11876982</v>
      </c>
      <c r="C27" s="166"/>
    </row>
    <row r="28" spans="1:3" s="33" customFormat="1" ht="15" customHeight="1">
      <c r="A28" s="163" t="s">
        <v>569</v>
      </c>
      <c r="B28" s="72">
        <v>90512932249</v>
      </c>
      <c r="C28" s="166"/>
    </row>
    <row r="29" spans="1:3" s="33" customFormat="1" ht="15" customHeight="1">
      <c r="A29" s="163" t="s">
        <v>570</v>
      </c>
      <c r="B29" s="72">
        <v>7648992</v>
      </c>
      <c r="C29" s="166"/>
    </row>
    <row r="30" spans="1:3" s="33" customFormat="1" ht="15" customHeight="1">
      <c r="A30" s="163" t="s">
        <v>571</v>
      </c>
      <c r="B30" s="72">
        <v>120902947976</v>
      </c>
      <c r="C30" s="166"/>
    </row>
    <row r="31" spans="1:3" s="33" customFormat="1" ht="15" customHeight="1">
      <c r="A31" s="163" t="s">
        <v>572</v>
      </c>
      <c r="B31" s="72">
        <v>141621384339</v>
      </c>
      <c r="C31" s="166"/>
    </row>
    <row r="32" spans="1:3" s="33" customFormat="1" ht="15" customHeight="1">
      <c r="A32" s="163" t="s">
        <v>573</v>
      </c>
      <c r="B32" s="72">
        <v>75841039940</v>
      </c>
      <c r="C32" s="166"/>
    </row>
    <row r="33" spans="1:3" s="33" customFormat="1" ht="15" customHeight="1">
      <c r="A33" s="163" t="s">
        <v>574</v>
      </c>
      <c r="B33" s="72">
        <v>68594125197</v>
      </c>
      <c r="C33" s="166"/>
    </row>
    <row r="34" spans="1:3" s="33" customFormat="1" ht="15" customHeight="1">
      <c r="A34" s="163" t="s">
        <v>575</v>
      </c>
      <c r="B34" s="72">
        <v>20804060029</v>
      </c>
      <c r="C34" s="166"/>
    </row>
    <row r="35" spans="1:3" s="33" customFormat="1" ht="15" customHeight="1">
      <c r="A35" s="163" t="s">
        <v>576</v>
      </c>
      <c r="B35" s="72">
        <v>68985071661</v>
      </c>
      <c r="C35" s="166"/>
    </row>
    <row r="36" spans="1:3" s="33" customFormat="1" ht="15" customHeight="1">
      <c r="A36" s="163" t="s">
        <v>577</v>
      </c>
      <c r="B36" s="72">
        <v>145233216965</v>
      </c>
      <c r="C36" s="166"/>
    </row>
    <row r="37" spans="1:3" s="33" customFormat="1" ht="15" customHeight="1">
      <c r="A37" s="163" t="s">
        <v>578</v>
      </c>
      <c r="B37" s="72">
        <v>55343397475</v>
      </c>
      <c r="C37" s="166"/>
    </row>
    <row r="38" spans="1:3" s="33" customFormat="1" ht="15" customHeight="1">
      <c r="A38" s="163" t="s">
        <v>666</v>
      </c>
      <c r="B38" s="72">
        <v>164465005480</v>
      </c>
      <c r="C38" s="166"/>
    </row>
    <row r="39" spans="1:3" s="33" customFormat="1" ht="15" customHeight="1">
      <c r="A39" s="163" t="s">
        <v>667</v>
      </c>
      <c r="B39" s="72">
        <v>70852009864</v>
      </c>
      <c r="C39" s="166"/>
    </row>
    <row r="40" spans="1:3" s="33" customFormat="1" ht="15" customHeight="1">
      <c r="A40" s="163" t="s">
        <v>761</v>
      </c>
      <c r="B40" s="72">
        <v>56640560608</v>
      </c>
      <c r="C40" s="166"/>
    </row>
    <row r="41" spans="1:3" s="33" customFormat="1" ht="15" customHeight="1">
      <c r="A41" s="163" t="s">
        <v>762</v>
      </c>
      <c r="B41" s="72">
        <v>48616543841</v>
      </c>
      <c r="C41" s="166"/>
    </row>
    <row r="42" spans="1:3" s="33" customFormat="1" ht="15" customHeight="1">
      <c r="A42" s="163" t="s">
        <v>763</v>
      </c>
      <c r="B42" s="72">
        <v>52547448277</v>
      </c>
      <c r="C42" s="166"/>
    </row>
    <row r="43" spans="1:3" s="33" customFormat="1" ht="15" customHeight="1">
      <c r="A43" s="163" t="s">
        <v>764</v>
      </c>
      <c r="B43" s="72">
        <v>133863302045</v>
      </c>
      <c r="C43" s="166"/>
    </row>
    <row r="44" spans="1:3" s="33" customFormat="1" ht="15" customHeight="1">
      <c r="A44" s="163" t="s">
        <v>765</v>
      </c>
      <c r="B44" s="72">
        <v>55772661308</v>
      </c>
      <c r="C44" s="166"/>
    </row>
    <row r="45" spans="1:3" s="33" customFormat="1" ht="15" customHeight="1">
      <c r="A45" s="163" t="s">
        <v>668</v>
      </c>
      <c r="B45" s="72">
        <v>2502270</v>
      </c>
      <c r="C45" s="166"/>
    </row>
    <row r="46" spans="1:3" s="33" customFormat="1" ht="15" customHeight="1">
      <c r="A46" s="163" t="s">
        <v>579</v>
      </c>
      <c r="B46" s="72">
        <v>2212744</v>
      </c>
      <c r="C46" s="166"/>
    </row>
    <row r="47" spans="1:3" s="33" customFormat="1" ht="15" customHeight="1">
      <c r="A47" s="163" t="s">
        <v>669</v>
      </c>
      <c r="B47" s="72">
        <v>4091050</v>
      </c>
      <c r="C47" s="166"/>
    </row>
    <row r="48" spans="1:3" s="33" customFormat="1" ht="22.2" customHeight="1" thickBot="1">
      <c r="A48" s="168" t="s">
        <v>88</v>
      </c>
      <c r="B48" s="169">
        <f>B6+B24</f>
        <v>1827744958774</v>
      </c>
      <c r="C48" s="170"/>
    </row>
    <row r="49" ht="21" customHeight="1"/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2" fitToWidth="0" orientation="portrait" r:id="rId1"/>
  <headerFooter alignWithMargins="0">
    <oddFooter>&amp;C&amp;"標楷體,標準"&amp;10 28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opLeftCell="A3" workbookViewId="0">
      <pane xSplit="1" ySplit="3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D21" sqref="D21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7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30" t="s">
        <v>19</v>
      </c>
      <c r="B2" s="530"/>
      <c r="C2" s="530"/>
    </row>
    <row r="3" spans="1:3" ht="20.100000000000001" customHeight="1">
      <c r="A3" s="531" t="s">
        <v>731</v>
      </c>
      <c r="B3" s="531"/>
      <c r="C3" s="531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40</v>
      </c>
      <c r="B5" s="161" t="s">
        <v>17</v>
      </c>
      <c r="C5" s="162" t="s">
        <v>18</v>
      </c>
    </row>
    <row r="6" spans="1:3" s="33" customFormat="1" ht="19.95" customHeight="1">
      <c r="A6" s="179" t="s">
        <v>173</v>
      </c>
      <c r="B6" s="71">
        <f>SUM(B7:B23)</f>
        <v>110589575972</v>
      </c>
      <c r="C6" s="187"/>
    </row>
    <row r="7" spans="1:3" s="33" customFormat="1" ht="19.95" customHeight="1">
      <c r="A7" s="163" t="s">
        <v>580</v>
      </c>
      <c r="B7" s="72">
        <v>492019159</v>
      </c>
      <c r="C7" s="166"/>
    </row>
    <row r="8" spans="1:3" s="33" customFormat="1" ht="19.95" customHeight="1">
      <c r="A8" s="163" t="s">
        <v>581</v>
      </c>
      <c r="B8" s="72">
        <v>12252394658</v>
      </c>
      <c r="C8" s="166"/>
    </row>
    <row r="9" spans="1:3" s="33" customFormat="1" ht="19.95" customHeight="1">
      <c r="A9" s="163" t="s">
        <v>582</v>
      </c>
      <c r="B9" s="72">
        <v>8270847055</v>
      </c>
      <c r="C9" s="166"/>
    </row>
    <row r="10" spans="1:3" s="33" customFormat="1" ht="19.95" customHeight="1">
      <c r="A10" s="163" t="s">
        <v>583</v>
      </c>
      <c r="B10" s="72">
        <v>3768122383</v>
      </c>
      <c r="C10" s="166"/>
    </row>
    <row r="11" spans="1:3" s="33" customFormat="1" ht="19.95" customHeight="1">
      <c r="A11" s="163" t="s">
        <v>584</v>
      </c>
      <c r="B11" s="72">
        <v>22115061480</v>
      </c>
      <c r="C11" s="166"/>
    </row>
    <row r="12" spans="1:3" s="33" customFormat="1" ht="19.95" customHeight="1">
      <c r="A12" s="163" t="s">
        <v>585</v>
      </c>
      <c r="B12" s="72">
        <v>989904006</v>
      </c>
      <c r="C12" s="166"/>
    </row>
    <row r="13" spans="1:3" s="33" customFormat="1" ht="19.95" customHeight="1">
      <c r="A13" s="163" t="s">
        <v>586</v>
      </c>
      <c r="B13" s="72">
        <v>1305018838</v>
      </c>
      <c r="C13" s="166"/>
    </row>
    <row r="14" spans="1:3" s="33" customFormat="1" ht="19.95" customHeight="1">
      <c r="A14" s="163" t="s">
        <v>587</v>
      </c>
      <c r="B14" s="72">
        <v>13918409916</v>
      </c>
      <c r="C14" s="166"/>
    </row>
    <row r="15" spans="1:3" s="33" customFormat="1" ht="19.95" customHeight="1">
      <c r="A15" s="163" t="s">
        <v>588</v>
      </c>
      <c r="B15" s="72">
        <v>8110130848</v>
      </c>
      <c r="C15" s="166"/>
    </row>
    <row r="16" spans="1:3" s="33" customFormat="1" ht="19.95" customHeight="1">
      <c r="A16" s="163" t="s">
        <v>589</v>
      </c>
      <c r="B16" s="72">
        <v>9990006856</v>
      </c>
      <c r="C16" s="166"/>
    </row>
    <row r="17" spans="1:3" s="33" customFormat="1" ht="19.95" customHeight="1">
      <c r="A17" s="163" t="s">
        <v>670</v>
      </c>
      <c r="B17" s="72">
        <v>3601686214</v>
      </c>
      <c r="C17" s="166"/>
    </row>
    <row r="18" spans="1:3" s="33" customFormat="1" ht="19.95" customHeight="1">
      <c r="A18" s="163" t="s">
        <v>671</v>
      </c>
      <c r="B18" s="72">
        <v>12037096317</v>
      </c>
      <c r="C18" s="166"/>
    </row>
    <row r="19" spans="1:3" s="33" customFormat="1" ht="19.95" customHeight="1">
      <c r="A19" s="163" t="s">
        <v>672</v>
      </c>
      <c r="B19" s="72">
        <v>5330871642</v>
      </c>
      <c r="C19" s="166"/>
    </row>
    <row r="20" spans="1:3" s="33" customFormat="1" ht="19.95" customHeight="1">
      <c r="A20" s="163" t="s">
        <v>766</v>
      </c>
      <c r="B20" s="72">
        <v>3263358269</v>
      </c>
      <c r="C20" s="166"/>
    </row>
    <row r="21" spans="1:3" s="33" customFormat="1" ht="19.95" customHeight="1">
      <c r="A21" s="163" t="s">
        <v>767</v>
      </c>
      <c r="B21" s="72">
        <v>2211743540</v>
      </c>
      <c r="C21" s="166"/>
    </row>
    <row r="22" spans="1:3" s="33" customFormat="1" ht="19.95" customHeight="1">
      <c r="A22" s="163" t="s">
        <v>768</v>
      </c>
      <c r="B22" s="72">
        <v>181168368</v>
      </c>
      <c r="C22" s="166"/>
    </row>
    <row r="23" spans="1:3" s="33" customFormat="1" ht="19.95" customHeight="1">
      <c r="A23" s="163" t="s">
        <v>769</v>
      </c>
      <c r="B23" s="72">
        <v>2751736423</v>
      </c>
      <c r="C23" s="166"/>
    </row>
    <row r="24" spans="1:3" s="33" customFormat="1" ht="19.95" customHeight="1">
      <c r="A24" s="163" t="s">
        <v>28</v>
      </c>
      <c r="B24" s="72">
        <f>SUM(B25:B40)</f>
        <v>166957831373</v>
      </c>
      <c r="C24" s="166"/>
    </row>
    <row r="25" spans="1:3" s="33" customFormat="1" ht="19.95" customHeight="1">
      <c r="A25" s="163" t="s">
        <v>673</v>
      </c>
      <c r="B25" s="72">
        <v>19179757737</v>
      </c>
      <c r="C25" s="166"/>
    </row>
    <row r="26" spans="1:3" s="33" customFormat="1" ht="19.95" customHeight="1">
      <c r="A26" s="163" t="s">
        <v>674</v>
      </c>
      <c r="B26" s="72">
        <v>20005291238</v>
      </c>
      <c r="C26" s="166"/>
    </row>
    <row r="27" spans="1:3" s="33" customFormat="1" ht="19.95" customHeight="1">
      <c r="A27" s="163" t="s">
        <v>675</v>
      </c>
      <c r="B27" s="72">
        <v>14862900872</v>
      </c>
      <c r="C27" s="166"/>
    </row>
    <row r="28" spans="1:3" s="33" customFormat="1" ht="19.95" customHeight="1">
      <c r="A28" s="163" t="s">
        <v>678</v>
      </c>
      <c r="B28" s="72">
        <v>7660370712</v>
      </c>
      <c r="C28" s="166"/>
    </row>
    <row r="29" spans="1:3" s="33" customFormat="1" ht="19.95" customHeight="1">
      <c r="A29" s="163" t="s">
        <v>770</v>
      </c>
      <c r="B29" s="72">
        <v>21037770206</v>
      </c>
      <c r="C29" s="166"/>
    </row>
    <row r="30" spans="1:3" s="33" customFormat="1" ht="19.95" customHeight="1">
      <c r="A30" s="163" t="s">
        <v>676</v>
      </c>
      <c r="B30" s="72">
        <v>1159329747</v>
      </c>
      <c r="C30" s="166"/>
    </row>
    <row r="31" spans="1:3" s="33" customFormat="1" ht="19.95" customHeight="1">
      <c r="A31" s="163" t="s">
        <v>590</v>
      </c>
      <c r="B31" s="72">
        <v>14055614805</v>
      </c>
      <c r="C31" s="166"/>
    </row>
    <row r="32" spans="1:3" s="33" customFormat="1" ht="19.95" customHeight="1">
      <c r="A32" s="163" t="s">
        <v>677</v>
      </c>
      <c r="B32" s="72">
        <v>18898123675</v>
      </c>
      <c r="C32" s="166"/>
    </row>
    <row r="33" spans="1:3" s="33" customFormat="1" ht="19.95" customHeight="1">
      <c r="A33" s="163" t="s">
        <v>679</v>
      </c>
      <c r="B33" s="72">
        <v>4178653377</v>
      </c>
      <c r="C33" s="166"/>
    </row>
    <row r="34" spans="1:3" s="33" customFormat="1" ht="19.95" customHeight="1">
      <c r="A34" s="163" t="s">
        <v>680</v>
      </c>
      <c r="B34" s="72">
        <v>32444827299</v>
      </c>
      <c r="C34" s="166"/>
    </row>
    <row r="35" spans="1:3" s="33" customFormat="1" ht="19.95" customHeight="1">
      <c r="A35" s="163" t="s">
        <v>681</v>
      </c>
      <c r="B35" s="72">
        <v>11335006318</v>
      </c>
      <c r="C35" s="166"/>
    </row>
    <row r="36" spans="1:3" s="33" customFormat="1" ht="19.95" customHeight="1">
      <c r="A36" s="163" t="s">
        <v>771</v>
      </c>
      <c r="B36" s="72">
        <v>-402756928</v>
      </c>
      <c r="C36" s="166"/>
    </row>
    <row r="37" spans="1:3" s="33" customFormat="1" ht="19.95" customHeight="1">
      <c r="A37" s="163" t="s">
        <v>772</v>
      </c>
      <c r="B37" s="72">
        <v>-1635746382</v>
      </c>
      <c r="C37" s="166"/>
    </row>
    <row r="38" spans="1:3" s="33" customFormat="1" ht="19.95" customHeight="1">
      <c r="A38" s="163" t="s">
        <v>773</v>
      </c>
      <c r="B38" s="72">
        <v>1595061045</v>
      </c>
      <c r="C38" s="166"/>
    </row>
    <row r="39" spans="1:3" s="33" customFormat="1" ht="19.95" customHeight="1">
      <c r="A39" s="163" t="s">
        <v>774</v>
      </c>
      <c r="B39" s="72">
        <v>1885330069</v>
      </c>
      <c r="C39" s="166"/>
    </row>
    <row r="40" spans="1:3" s="33" customFormat="1" ht="19.95" customHeight="1">
      <c r="A40" s="163" t="s">
        <v>775</v>
      </c>
      <c r="B40" s="72">
        <v>698297583</v>
      </c>
      <c r="C40" s="166"/>
    </row>
    <row r="41" spans="1:3" s="33" customFormat="1" ht="22.8" customHeight="1">
      <c r="A41" s="163"/>
      <c r="B41" s="72"/>
      <c r="C41" s="166"/>
    </row>
    <row r="42" spans="1:3" s="33" customFormat="1" ht="21" customHeight="1" thickBot="1">
      <c r="A42" s="168" t="s">
        <v>88</v>
      </c>
      <c r="B42" s="169">
        <f>B6+B24</f>
        <v>277547407345</v>
      </c>
      <c r="C42" s="170"/>
    </row>
    <row r="43" spans="1:3" ht="21.75" customHeight="1"/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82" fitToWidth="0" orientation="portrait" r:id="rId1"/>
  <headerFooter alignWithMargins="0">
    <oddFooter>&amp;C&amp;"標楷體,標準"&amp;11 29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B22" sqref="B22"/>
    </sheetView>
  </sheetViews>
  <sheetFormatPr defaultColWidth="8.9140625" defaultRowHeight="16.2"/>
  <cols>
    <col min="1" max="1" width="47.4140625" style="27" bestFit="1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407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2.2" customHeight="1">
      <c r="A6" s="179" t="s">
        <v>265</v>
      </c>
      <c r="B6" s="71">
        <f>SUM(B7:B8)</f>
        <v>631035937095</v>
      </c>
      <c r="C6" s="187"/>
    </row>
    <row r="7" spans="1:3" s="33" customFormat="1" ht="22.2" customHeight="1">
      <c r="A7" s="188" t="s">
        <v>591</v>
      </c>
      <c r="B7" s="72">
        <v>603984870000</v>
      </c>
      <c r="C7" s="166"/>
    </row>
    <row r="8" spans="1:3" s="33" customFormat="1" ht="22.2" customHeight="1">
      <c r="A8" s="188" t="s">
        <v>592</v>
      </c>
      <c r="B8" s="72">
        <v>27051067095</v>
      </c>
      <c r="C8" s="166"/>
    </row>
    <row r="9" spans="1:3" s="33" customFormat="1" ht="22.2" hidden="1" customHeight="1">
      <c r="A9" s="163" t="s">
        <v>264</v>
      </c>
      <c r="B9" s="72"/>
      <c r="C9" s="166"/>
    </row>
    <row r="10" spans="1:3" s="33" customFormat="1" ht="22.2" hidden="1" customHeight="1">
      <c r="A10" s="163" t="s">
        <v>593</v>
      </c>
      <c r="B10" s="278"/>
      <c r="C10" s="166"/>
    </row>
    <row r="11" spans="1:3" s="33" customFormat="1" ht="17.399999999999999" customHeight="1">
      <c r="A11" s="245"/>
      <c r="B11" s="72"/>
      <c r="C11" s="166"/>
    </row>
    <row r="12" spans="1:3" s="33" customFormat="1" ht="17.399999999999999" customHeight="1">
      <c r="A12" s="245"/>
      <c r="B12" s="72"/>
      <c r="C12" s="166"/>
    </row>
    <row r="13" spans="1:3" s="33" customFormat="1" ht="17.399999999999999" customHeight="1">
      <c r="A13" s="245"/>
      <c r="B13" s="72"/>
      <c r="C13" s="166"/>
    </row>
    <row r="14" spans="1:3" s="33" customFormat="1" ht="17.399999999999999" customHeight="1">
      <c r="A14" s="245"/>
      <c r="B14" s="72"/>
      <c r="C14" s="166"/>
    </row>
    <row r="15" spans="1:3" s="33" customFormat="1" ht="17.399999999999999" customHeight="1">
      <c r="A15" s="245"/>
      <c r="B15" s="72"/>
      <c r="C15" s="166"/>
    </row>
    <row r="16" spans="1:3" s="33" customFormat="1" ht="17.399999999999999" customHeight="1">
      <c r="A16" s="245"/>
      <c r="B16" s="72"/>
      <c r="C16" s="166"/>
    </row>
    <row r="17" spans="1:3" s="33" customFormat="1" ht="17.399999999999999" customHeight="1">
      <c r="A17" s="245"/>
      <c r="B17" s="72"/>
      <c r="C17" s="166"/>
    </row>
    <row r="18" spans="1:3" s="33" customFormat="1" ht="17.399999999999999" customHeight="1">
      <c r="A18" s="245"/>
      <c r="B18" s="72"/>
      <c r="C18" s="166"/>
    </row>
    <row r="19" spans="1:3" s="33" customFormat="1" ht="17.399999999999999" customHeight="1">
      <c r="A19" s="245"/>
      <c r="B19" s="72"/>
      <c r="C19" s="166"/>
    </row>
    <row r="20" spans="1:3" s="33" customFormat="1" ht="17.399999999999999" customHeight="1">
      <c r="A20" s="245"/>
      <c r="B20" s="72"/>
      <c r="C20" s="166"/>
    </row>
    <row r="21" spans="1:3" s="33" customFormat="1" ht="17.399999999999999" customHeight="1">
      <c r="A21" s="245"/>
      <c r="B21" s="72"/>
      <c r="C21" s="166"/>
    </row>
    <row r="22" spans="1:3" s="33" customFormat="1" ht="17.399999999999999" customHeight="1">
      <c r="A22" s="245"/>
      <c r="B22" s="72"/>
      <c r="C22" s="166"/>
    </row>
    <row r="23" spans="1:3" s="33" customFormat="1" ht="17.399999999999999" customHeight="1">
      <c r="A23" s="245"/>
      <c r="B23" s="72"/>
      <c r="C23" s="166"/>
    </row>
    <row r="24" spans="1:3" s="33" customFormat="1" ht="17.399999999999999" customHeight="1">
      <c r="A24" s="245"/>
      <c r="B24" s="72"/>
      <c r="C24" s="166"/>
    </row>
    <row r="25" spans="1:3" s="33" customFormat="1" ht="17.399999999999999" customHeight="1">
      <c r="A25" s="245"/>
      <c r="B25" s="72"/>
      <c r="C25" s="166"/>
    </row>
    <row r="26" spans="1:3" s="33" customFormat="1" ht="17.399999999999999" customHeight="1">
      <c r="A26" s="245"/>
      <c r="B26" s="72"/>
      <c r="C26" s="166"/>
    </row>
    <row r="27" spans="1:3" s="33" customFormat="1" ht="17.399999999999999" customHeight="1">
      <c r="A27" s="245"/>
      <c r="B27" s="72"/>
      <c r="C27" s="166"/>
    </row>
    <row r="28" spans="1:3" s="33" customFormat="1" ht="17.399999999999999" customHeight="1">
      <c r="A28" s="245"/>
      <c r="B28" s="72"/>
      <c r="C28" s="166"/>
    </row>
    <row r="29" spans="1:3" s="33" customFormat="1" ht="17.399999999999999" customHeight="1">
      <c r="A29" s="245"/>
      <c r="B29" s="72"/>
      <c r="C29" s="166"/>
    </row>
    <row r="30" spans="1:3" s="33" customFormat="1" ht="17.399999999999999" customHeight="1">
      <c r="A30" s="245"/>
      <c r="B30" s="72"/>
      <c r="C30" s="166"/>
    </row>
    <row r="31" spans="1:3" s="33" customFormat="1" ht="17.399999999999999" customHeight="1">
      <c r="A31" s="245"/>
      <c r="B31" s="72"/>
      <c r="C31" s="166"/>
    </row>
    <row r="32" spans="1:3" s="33" customFormat="1" ht="17.399999999999999" customHeight="1">
      <c r="A32" s="245"/>
      <c r="B32" s="72"/>
      <c r="C32" s="166"/>
    </row>
    <row r="33" spans="1:3" s="33" customFormat="1" ht="17.399999999999999" customHeight="1">
      <c r="A33" s="188"/>
      <c r="B33" s="72"/>
      <c r="C33" s="166"/>
    </row>
    <row r="34" spans="1:3" s="33" customFormat="1" ht="17.399999999999999" customHeight="1">
      <c r="A34" s="245"/>
      <c r="B34" s="72"/>
      <c r="C34" s="166"/>
    </row>
    <row r="35" spans="1:3" s="33" customFormat="1" ht="17.399999999999999" customHeight="1">
      <c r="A35" s="245"/>
      <c r="B35" s="72"/>
      <c r="C35" s="166"/>
    </row>
    <row r="36" spans="1:3" s="33" customFormat="1" ht="17.399999999999999" customHeight="1">
      <c r="A36" s="245"/>
      <c r="B36" s="72"/>
      <c r="C36" s="166"/>
    </row>
    <row r="37" spans="1:3" s="33" customFormat="1" ht="17.399999999999999" customHeight="1">
      <c r="A37" s="245"/>
      <c r="B37" s="72"/>
      <c r="C37" s="166"/>
    </row>
    <row r="38" spans="1:3" s="33" customFormat="1" ht="17.399999999999999" customHeight="1">
      <c r="A38" s="245"/>
      <c r="B38" s="72"/>
      <c r="C38" s="166"/>
    </row>
    <row r="39" spans="1:3" s="33" customFormat="1" ht="17.399999999999999" customHeight="1">
      <c r="A39" s="163"/>
      <c r="B39" s="72"/>
      <c r="C39" s="166"/>
    </row>
    <row r="40" spans="1:3" s="33" customFormat="1" ht="15" customHeight="1">
      <c r="A40" s="163"/>
      <c r="B40" s="72"/>
      <c r="C40" s="166"/>
    </row>
    <row r="41" spans="1:3" s="33" customFormat="1" ht="15" customHeight="1">
      <c r="A41" s="163"/>
      <c r="B41" s="72"/>
      <c r="C41" s="166"/>
    </row>
    <row r="42" spans="1:3" s="33" customFormat="1" ht="19.2" customHeight="1">
      <c r="A42" s="163"/>
      <c r="B42" s="72"/>
      <c r="C42" s="166"/>
    </row>
    <row r="43" spans="1:3" s="33" customFormat="1" ht="21" customHeight="1" thickBot="1">
      <c r="A43" s="168" t="s">
        <v>88</v>
      </c>
      <c r="B43" s="169">
        <f>B6+B9</f>
        <v>631035937095</v>
      </c>
      <c r="C43" s="170"/>
    </row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1" fitToHeight="0" orientation="portrait" r:id="rId1"/>
  <headerFooter alignWithMargins="0">
    <oddFooter>&amp;C&amp;"標楷體,標準"&amp;11 30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A30" sqref="A30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408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4" customHeight="1">
      <c r="A6" s="179" t="s">
        <v>385</v>
      </c>
      <c r="B6" s="71">
        <v>54129922401</v>
      </c>
      <c r="C6" s="187"/>
    </row>
    <row r="7" spans="1:3" s="33" customFormat="1" ht="21" customHeight="1">
      <c r="A7" s="163" t="s">
        <v>91</v>
      </c>
      <c r="B7" s="80" t="s">
        <v>23</v>
      </c>
      <c r="C7" s="166"/>
    </row>
    <row r="8" spans="1:3" s="33" customFormat="1" ht="21" customHeight="1">
      <c r="A8" s="163"/>
      <c r="B8" s="72"/>
      <c r="C8" s="166"/>
    </row>
    <row r="9" spans="1:3" s="33" customFormat="1" ht="21" customHeight="1">
      <c r="A9" s="163"/>
      <c r="B9" s="72"/>
      <c r="C9" s="166"/>
    </row>
    <row r="10" spans="1:3" s="33" customFormat="1" ht="21" customHeight="1">
      <c r="A10" s="163"/>
      <c r="B10" s="72"/>
      <c r="C10" s="166"/>
    </row>
    <row r="11" spans="1:3" s="33" customFormat="1" ht="21" customHeight="1">
      <c r="A11" s="163"/>
      <c r="B11" s="72"/>
      <c r="C11" s="166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5.2" customHeight="1">
      <c r="A32" s="163"/>
      <c r="B32" s="72"/>
      <c r="C32" s="166"/>
    </row>
    <row r="33" spans="1:3" s="33" customFormat="1" ht="25.2" customHeight="1">
      <c r="A33" s="163"/>
      <c r="B33" s="72"/>
      <c r="C33" s="166"/>
    </row>
    <row r="34" spans="1:3" s="33" customFormat="1" ht="21" customHeight="1" thickBot="1">
      <c r="A34" s="168" t="s">
        <v>88</v>
      </c>
      <c r="B34" s="169">
        <f>SUM(B6:B33)</f>
        <v>54129922401</v>
      </c>
      <c r="C34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&amp;C&amp;"標楷體,標準"&amp;11 31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A19" sqref="A19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7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51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5.2" customHeight="1">
      <c r="A6" s="179" t="s">
        <v>92</v>
      </c>
      <c r="B6" s="71">
        <f>B7+B8</f>
        <v>457818683</v>
      </c>
      <c r="C6" s="187"/>
    </row>
    <row r="7" spans="1:3" s="33" customFormat="1" ht="25.2" customHeight="1">
      <c r="A7" s="163" t="s">
        <v>517</v>
      </c>
      <c r="B7" s="72">
        <v>402520525</v>
      </c>
      <c r="C7" s="166"/>
    </row>
    <row r="8" spans="1:3" s="33" customFormat="1" ht="21" customHeight="1">
      <c r="A8" s="163" t="s">
        <v>32</v>
      </c>
      <c r="B8" s="72">
        <v>55298158</v>
      </c>
      <c r="C8" s="166"/>
    </row>
    <row r="9" spans="1:3" s="33" customFormat="1" ht="21" customHeight="1">
      <c r="A9" s="163"/>
      <c r="B9" s="72"/>
      <c r="C9" s="166"/>
    </row>
    <row r="10" spans="1:3" s="33" customFormat="1" ht="21" customHeight="1">
      <c r="A10" s="163"/>
      <c r="B10" s="72"/>
      <c r="C10" s="166"/>
    </row>
    <row r="11" spans="1:3" s="33" customFormat="1" ht="21" customHeight="1">
      <c r="A11" s="163"/>
      <c r="B11" s="72"/>
      <c r="C11" s="166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 thickBot="1">
      <c r="A32" s="168" t="s">
        <v>88</v>
      </c>
      <c r="B32" s="169">
        <f>B6</f>
        <v>457818683</v>
      </c>
      <c r="C32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9" orientation="portrait" r:id="rId1"/>
  <headerFooter alignWithMargins="0">
    <oddFooter>&amp;C&amp;"標楷體,標準"&amp;10 32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D19" sqref="D19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52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4" customHeight="1">
      <c r="A6" s="179" t="s">
        <v>29</v>
      </c>
      <c r="B6" s="71">
        <f>B7+B8</f>
        <v>401146415</v>
      </c>
      <c r="C6" s="187"/>
    </row>
    <row r="7" spans="1:3" s="33" customFormat="1" ht="24" customHeight="1">
      <c r="A7" s="163" t="s">
        <v>33</v>
      </c>
      <c r="B7" s="72">
        <v>265205073</v>
      </c>
      <c r="C7" s="166"/>
    </row>
    <row r="8" spans="1:3" s="33" customFormat="1" ht="24" customHeight="1">
      <c r="A8" s="163" t="s">
        <v>34</v>
      </c>
      <c r="B8" s="72">
        <v>135941342</v>
      </c>
      <c r="C8" s="166"/>
    </row>
    <row r="9" spans="1:3" s="33" customFormat="1" ht="24" customHeight="1">
      <c r="A9" s="163" t="s">
        <v>93</v>
      </c>
      <c r="B9" s="72">
        <f>B10+B11</f>
        <v>1409037649</v>
      </c>
      <c r="C9" s="166"/>
    </row>
    <row r="10" spans="1:3" s="33" customFormat="1" ht="24" customHeight="1">
      <c r="A10" s="163" t="s">
        <v>35</v>
      </c>
      <c r="B10" s="72">
        <v>1211651595</v>
      </c>
      <c r="C10" s="166"/>
    </row>
    <row r="11" spans="1:3" s="33" customFormat="1" ht="24" customHeight="1">
      <c r="A11" s="163" t="s">
        <v>36</v>
      </c>
      <c r="B11" s="72">
        <v>197386054</v>
      </c>
      <c r="C11" s="166"/>
    </row>
    <row r="12" spans="1:3" s="33" customFormat="1" ht="24" customHeight="1">
      <c r="A12" s="163"/>
      <c r="B12" s="72"/>
      <c r="C12" s="166"/>
    </row>
    <row r="13" spans="1:3" s="33" customFormat="1" ht="24" customHeight="1">
      <c r="A13" s="163"/>
      <c r="B13" s="72"/>
      <c r="C13" s="166"/>
    </row>
    <row r="14" spans="1:3" s="33" customFormat="1" ht="21" hidden="1" customHeight="1">
      <c r="A14" s="163" t="s">
        <v>197</v>
      </c>
      <c r="B14" s="72">
        <f>B15</f>
        <v>0</v>
      </c>
      <c r="C14" s="166"/>
    </row>
    <row r="15" spans="1:3" s="33" customFormat="1" ht="21" hidden="1" customHeight="1">
      <c r="A15" s="163" t="s">
        <v>198</v>
      </c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>
      <c r="A32" s="163"/>
      <c r="B32" s="72"/>
      <c r="C32" s="166"/>
    </row>
    <row r="33" spans="1:3" s="33" customFormat="1" ht="21" customHeight="1">
      <c r="A33" s="163"/>
      <c r="B33" s="72"/>
      <c r="C33" s="166"/>
    </row>
    <row r="34" spans="1:3" s="33" customFormat="1" ht="21" customHeight="1" thickBot="1">
      <c r="A34" s="168" t="s">
        <v>88</v>
      </c>
      <c r="B34" s="169">
        <f>B6+B9+B12+B14</f>
        <v>1810184064</v>
      </c>
      <c r="C34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A11" sqref="A11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409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4.6" customHeight="1">
      <c r="A6" s="163" t="s">
        <v>781</v>
      </c>
      <c r="B6" s="71">
        <f>B7+B8</f>
        <v>374368428</v>
      </c>
      <c r="C6" s="532"/>
    </row>
    <row r="7" spans="1:3" s="33" customFormat="1" ht="24.6" customHeight="1">
      <c r="A7" s="163" t="s">
        <v>682</v>
      </c>
      <c r="B7" s="72">
        <v>326618894</v>
      </c>
      <c r="C7" s="533"/>
    </row>
    <row r="8" spans="1:3" s="33" customFormat="1" ht="24.6" customHeight="1">
      <c r="A8" s="163" t="s">
        <v>776</v>
      </c>
      <c r="B8" s="72">
        <v>47749534</v>
      </c>
      <c r="C8" s="533"/>
    </row>
    <row r="9" spans="1:3" s="33" customFormat="1" ht="21" customHeight="1">
      <c r="A9" s="163" t="s">
        <v>222</v>
      </c>
      <c r="B9" s="72">
        <f>B10</f>
        <v>252055</v>
      </c>
      <c r="C9" s="533"/>
    </row>
    <row r="10" spans="1:3" s="33" customFormat="1" ht="21" customHeight="1">
      <c r="A10" s="163" t="s">
        <v>37</v>
      </c>
      <c r="B10" s="72">
        <v>252055</v>
      </c>
      <c r="C10" s="533"/>
    </row>
    <row r="11" spans="1:3" s="33" customFormat="1" ht="21" customHeight="1">
      <c r="A11" s="189"/>
      <c r="B11" s="72"/>
      <c r="C11" s="167"/>
    </row>
    <row r="12" spans="1:3" s="33" customFormat="1" ht="21" customHeight="1">
      <c r="A12" s="189"/>
      <c r="B12" s="72"/>
      <c r="C12" s="167"/>
    </row>
    <row r="13" spans="1:3" s="33" customFormat="1" ht="21" customHeight="1">
      <c r="A13" s="189"/>
      <c r="B13" s="72"/>
      <c r="C13" s="167"/>
    </row>
    <row r="14" spans="1:3" s="33" customFormat="1" ht="21" customHeight="1">
      <c r="A14" s="189"/>
      <c r="B14" s="72"/>
      <c r="C14" s="167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 thickBot="1">
      <c r="A32" s="168" t="s">
        <v>88</v>
      </c>
      <c r="B32" s="169">
        <f>B9+B6</f>
        <v>374620483</v>
      </c>
      <c r="C32" s="170"/>
    </row>
  </sheetData>
  <mergeCells count="4">
    <mergeCell ref="A1:C1"/>
    <mergeCell ref="A2:C2"/>
    <mergeCell ref="A3:C3"/>
    <mergeCell ref="C6:C10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D30" sqref="D30"/>
    </sheetView>
  </sheetViews>
  <sheetFormatPr defaultColWidth="8.9140625" defaultRowHeight="16.2"/>
  <cols>
    <col min="1" max="1" width="40.58203125" style="27" customWidth="1"/>
    <col min="2" max="2" width="16.75" style="28" customWidth="1"/>
    <col min="3" max="3" width="16.664062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192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5.95" customHeight="1">
      <c r="A6" s="163" t="s">
        <v>782</v>
      </c>
      <c r="B6" s="71">
        <f>B7+B8+B9</f>
        <v>837623344</v>
      </c>
      <c r="C6" s="534" t="s">
        <v>783</v>
      </c>
    </row>
    <row r="7" spans="1:3" s="33" customFormat="1" ht="25.95" hidden="1" customHeight="1">
      <c r="A7" s="163" t="s">
        <v>213</v>
      </c>
      <c r="B7" s="72"/>
      <c r="C7" s="519"/>
    </row>
    <row r="8" spans="1:3" s="33" customFormat="1" ht="25.95" customHeight="1">
      <c r="A8" s="163" t="s">
        <v>191</v>
      </c>
      <c r="B8" s="72">
        <v>837623344</v>
      </c>
      <c r="C8" s="519"/>
    </row>
    <row r="9" spans="1:3" s="33" customFormat="1" ht="19.95" customHeight="1">
      <c r="A9" s="163"/>
      <c r="B9" s="278"/>
      <c r="C9" s="519"/>
    </row>
    <row r="10" spans="1:3" s="33" customFormat="1" ht="19.95" customHeight="1">
      <c r="A10" s="189"/>
      <c r="B10" s="72"/>
      <c r="C10" s="519"/>
    </row>
    <row r="11" spans="1:3" s="33" customFormat="1" ht="21" customHeight="1">
      <c r="A11" s="163"/>
      <c r="B11" s="72"/>
      <c r="C11" s="519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5.2" customHeight="1">
      <c r="A31" s="163"/>
      <c r="B31" s="72"/>
      <c r="C31" s="166"/>
    </row>
    <row r="32" spans="1:3" s="33" customFormat="1" ht="25.2" customHeight="1">
      <c r="A32" s="163"/>
      <c r="B32" s="72"/>
      <c r="C32" s="166"/>
    </row>
    <row r="33" spans="1:3" s="33" customFormat="1" ht="21" customHeight="1" thickBot="1">
      <c r="A33" s="168" t="s">
        <v>88</v>
      </c>
      <c r="B33" s="169">
        <f>B6</f>
        <v>837623344</v>
      </c>
      <c r="C33" s="170"/>
    </row>
  </sheetData>
  <mergeCells count="4">
    <mergeCell ref="A1:C1"/>
    <mergeCell ref="A2:C2"/>
    <mergeCell ref="A3:C3"/>
    <mergeCell ref="C6:C11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="85" zoomScaleNormal="85" workbookViewId="0">
      <selection activeCell="C14" sqref="C14"/>
    </sheetView>
  </sheetViews>
  <sheetFormatPr defaultColWidth="8.9140625" defaultRowHeight="16.2"/>
  <cols>
    <col min="1" max="1" width="54.9140625" style="27" customWidth="1"/>
    <col min="2" max="2" width="16.25" style="28" customWidth="1"/>
    <col min="3" max="3" width="13.414062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257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B4" s="69"/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128</v>
      </c>
    </row>
    <row r="6" spans="1:3" s="33" customFormat="1" ht="27" customHeight="1">
      <c r="A6" s="179" t="s">
        <v>258</v>
      </c>
      <c r="B6" s="71">
        <f>B7</f>
        <v>16850000000</v>
      </c>
      <c r="C6" s="187"/>
    </row>
    <row r="7" spans="1:3" s="33" customFormat="1" ht="25.8" customHeight="1">
      <c r="A7" s="163" t="s">
        <v>425</v>
      </c>
      <c r="B7" s="72">
        <v>16850000000</v>
      </c>
      <c r="C7" s="166"/>
    </row>
    <row r="8" spans="1:3" s="33" customFormat="1" ht="25.8" customHeight="1">
      <c r="A8" s="163" t="s">
        <v>259</v>
      </c>
      <c r="B8" s="72">
        <f>B9</f>
        <v>3705997879</v>
      </c>
      <c r="C8" s="166"/>
    </row>
    <row r="9" spans="1:3" s="33" customFormat="1" ht="24.6" customHeight="1">
      <c r="A9" s="163" t="s">
        <v>424</v>
      </c>
      <c r="B9" s="72">
        <v>3705997879</v>
      </c>
      <c r="C9" s="166"/>
    </row>
    <row r="10" spans="1:3" s="33" customFormat="1" ht="24.6" customHeight="1">
      <c r="A10" s="163" t="s">
        <v>421</v>
      </c>
      <c r="B10" s="72">
        <f>B11</f>
        <v>7500000000</v>
      </c>
      <c r="C10" s="166"/>
    </row>
    <row r="11" spans="1:3" s="33" customFormat="1" ht="24" customHeight="1">
      <c r="A11" s="163" t="s">
        <v>426</v>
      </c>
      <c r="B11" s="72">
        <v>7500000000</v>
      </c>
      <c r="C11" s="166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>
      <c r="A32" s="163"/>
      <c r="B32" s="72"/>
      <c r="C32" s="166"/>
    </row>
    <row r="33" spans="1:3" s="33" customFormat="1" ht="21" customHeight="1">
      <c r="A33" s="163"/>
      <c r="B33" s="72"/>
      <c r="C33" s="166"/>
    </row>
    <row r="34" spans="1:3" s="33" customFormat="1" ht="21" customHeight="1">
      <c r="A34" s="163"/>
      <c r="B34" s="72"/>
      <c r="C34" s="166"/>
    </row>
    <row r="35" spans="1:3" s="33" customFormat="1" ht="21" customHeight="1">
      <c r="A35" s="163"/>
      <c r="B35" s="72"/>
      <c r="C35" s="166"/>
    </row>
    <row r="36" spans="1:3" s="33" customFormat="1" ht="21" customHeight="1">
      <c r="A36" s="163"/>
      <c r="B36" s="72"/>
      <c r="C36" s="166"/>
    </row>
    <row r="37" spans="1:3" s="33" customFormat="1" ht="21" customHeight="1" thickBot="1">
      <c r="A37" s="168" t="s">
        <v>88</v>
      </c>
      <c r="B37" s="169">
        <f>B6+B8+B10</f>
        <v>28055997879</v>
      </c>
      <c r="C37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5" orientation="portrait" r:id="rId1"/>
  <headerFooter alignWithMargins="0">
    <oddFooter>&amp;C&amp;"標楷體,標準"36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zoomScale="85" zoomScaleNormal="85"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A2" sqref="A2:C2"/>
    </sheetView>
  </sheetViews>
  <sheetFormatPr defaultColWidth="8.9140625" defaultRowHeight="16.2"/>
  <cols>
    <col min="1" max="1" width="58.6640625" style="27" customWidth="1"/>
    <col min="2" max="2" width="14.08203125" style="28" customWidth="1"/>
    <col min="3" max="3" width="9.664062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261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134</v>
      </c>
    </row>
    <row r="6" spans="1:3" s="33" customFormat="1" ht="25.95" customHeight="1">
      <c r="A6" s="179" t="s">
        <v>260</v>
      </c>
      <c r="B6" s="71">
        <f>B7</f>
        <v>283946290</v>
      </c>
      <c r="C6" s="187"/>
    </row>
    <row r="7" spans="1:3" s="33" customFormat="1" ht="24" customHeight="1">
      <c r="A7" s="163" t="s">
        <v>262</v>
      </c>
      <c r="B7" s="72">
        <v>283946290</v>
      </c>
      <c r="C7" s="166"/>
    </row>
    <row r="8" spans="1:3" s="33" customFormat="1" ht="24.6" customHeight="1">
      <c r="A8" s="163" t="s">
        <v>422</v>
      </c>
      <c r="B8" s="72">
        <f>B9</f>
        <v>78531452</v>
      </c>
      <c r="C8" s="166"/>
    </row>
    <row r="9" spans="1:3" s="33" customFormat="1" ht="23.4" customHeight="1">
      <c r="A9" s="237" t="s">
        <v>420</v>
      </c>
      <c r="B9" s="72">
        <v>78531452</v>
      </c>
      <c r="C9" s="166"/>
    </row>
    <row r="10" spans="1:3" s="33" customFormat="1" ht="23.4" customHeight="1">
      <c r="A10" s="237" t="s">
        <v>423</v>
      </c>
      <c r="B10" s="72">
        <f>B11</f>
        <v>-61497771</v>
      </c>
      <c r="C10" s="166"/>
    </row>
    <row r="11" spans="1:3" s="33" customFormat="1" ht="21.6" customHeight="1">
      <c r="A11" s="237" t="s">
        <v>594</v>
      </c>
      <c r="B11" s="72">
        <v>-61497771</v>
      </c>
      <c r="C11" s="166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>
      <c r="A32" s="163"/>
      <c r="B32" s="72"/>
      <c r="C32" s="166"/>
    </row>
    <row r="33" spans="1:3" s="33" customFormat="1" ht="21" customHeight="1">
      <c r="A33" s="163"/>
      <c r="B33" s="72"/>
      <c r="C33" s="166"/>
    </row>
    <row r="34" spans="1:3" s="33" customFormat="1" ht="24" customHeight="1">
      <c r="A34" s="163"/>
      <c r="B34" s="72"/>
      <c r="C34" s="166"/>
    </row>
    <row r="35" spans="1:3" s="33" customFormat="1" ht="24" customHeight="1">
      <c r="A35" s="163"/>
      <c r="B35" s="72"/>
      <c r="C35" s="166"/>
    </row>
    <row r="36" spans="1:3" s="33" customFormat="1" ht="21" customHeight="1" thickBot="1">
      <c r="A36" s="168" t="s">
        <v>88</v>
      </c>
      <c r="B36" s="169">
        <f>B6+B8+B10</f>
        <v>300979971</v>
      </c>
      <c r="C36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8" fitToHeight="0" orientation="portrait" r:id="rId1"/>
  <headerFooter alignWithMargins="0">
    <oddFooter>&amp;C&amp;"標楷體,標準"37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" zoomScale="75" zoomScaleNormal="75" workbookViewId="0">
      <pane xSplit="2" ySplit="4" topLeftCell="C7" activePane="bottomRight" state="frozen"/>
      <selection activeCell="C13" sqref="C13"/>
      <selection pane="topRight" activeCell="C13" sqref="C13"/>
      <selection pane="bottomLeft" activeCell="C13" sqref="C13"/>
      <selection pane="bottomRight" activeCell="D37" sqref="D37"/>
    </sheetView>
  </sheetViews>
  <sheetFormatPr defaultColWidth="10.75" defaultRowHeight="16.2"/>
  <cols>
    <col min="1" max="1" width="13.25" style="104" customWidth="1"/>
    <col min="2" max="2" width="26.08203125" style="104" customWidth="1"/>
    <col min="3" max="3" width="21.75" style="104" bestFit="1" customWidth="1"/>
    <col min="4" max="4" width="19.08203125" style="104" customWidth="1"/>
    <col min="5" max="5" width="21.75" style="104" bestFit="1" customWidth="1"/>
    <col min="6" max="6" width="13.4140625" style="104" bestFit="1" customWidth="1"/>
    <col min="7" max="16384" width="10.75" style="104"/>
  </cols>
  <sheetData>
    <row r="1" spans="1:6" s="128" customFormat="1" ht="30" customHeight="1">
      <c r="A1" s="447" t="s">
        <v>21</v>
      </c>
      <c r="B1" s="448"/>
      <c r="C1" s="448"/>
      <c r="D1" s="448"/>
      <c r="E1" s="448"/>
      <c r="F1" s="448"/>
    </row>
    <row r="2" spans="1:6" s="128" customFormat="1" ht="30" customHeight="1">
      <c r="A2" s="449" t="s">
        <v>398</v>
      </c>
      <c r="B2" s="450"/>
      <c r="C2" s="450"/>
      <c r="D2" s="450"/>
      <c r="E2" s="450"/>
      <c r="F2" s="450"/>
    </row>
    <row r="3" spans="1:6" s="128" customFormat="1" ht="30" customHeight="1">
      <c r="A3" s="451" t="s">
        <v>727</v>
      </c>
      <c r="B3" s="451"/>
      <c r="C3" s="451"/>
      <c r="D3" s="451"/>
      <c r="E3" s="451"/>
      <c r="F3" s="451"/>
    </row>
    <row r="4" spans="1:6" ht="24.9" customHeight="1" thickBot="1">
      <c r="F4" s="129" t="s">
        <v>31</v>
      </c>
    </row>
    <row r="5" spans="1:6" ht="28.2" customHeight="1">
      <c r="A5" s="452" t="s">
        <v>174</v>
      </c>
      <c r="B5" s="453"/>
      <c r="C5" s="456" t="s">
        <v>480</v>
      </c>
      <c r="D5" s="456" t="s">
        <v>479</v>
      </c>
      <c r="E5" s="457" t="s">
        <v>110</v>
      </c>
      <c r="F5" s="458"/>
    </row>
    <row r="6" spans="1:6" ht="42.6" customHeight="1">
      <c r="A6" s="454"/>
      <c r="B6" s="455"/>
      <c r="C6" s="455"/>
      <c r="D6" s="455"/>
      <c r="E6" s="130" t="s">
        <v>175</v>
      </c>
      <c r="F6" s="131" t="s">
        <v>176</v>
      </c>
    </row>
    <row r="7" spans="1:6" ht="25.8" customHeight="1">
      <c r="A7" s="459" t="s">
        <v>177</v>
      </c>
      <c r="B7" s="460"/>
      <c r="C7" s="103"/>
      <c r="D7" s="103"/>
      <c r="E7" s="103"/>
      <c r="F7" s="132"/>
    </row>
    <row r="8" spans="1:6" ht="25.8" customHeight="1">
      <c r="A8" s="445" t="s">
        <v>230</v>
      </c>
      <c r="B8" s="438"/>
      <c r="C8" s="350">
        <f>收支表!B23</f>
        <v>114999389000</v>
      </c>
      <c r="D8" s="350">
        <f>收支表!D23</f>
        <v>284440695876</v>
      </c>
      <c r="E8" s="350">
        <f>D8-C8</f>
        <v>169441306876</v>
      </c>
      <c r="F8" s="348">
        <f t="shared" ref="F8:F13" si="0">ROUND(IF(E8=0,0,+E8/C8*100),2)</f>
        <v>147.34</v>
      </c>
    </row>
    <row r="9" spans="1:6" ht="25.8" customHeight="1">
      <c r="A9" s="445" t="s">
        <v>389</v>
      </c>
      <c r="B9" s="438"/>
      <c r="C9" s="350">
        <v>-9713304000</v>
      </c>
      <c r="D9" s="350">
        <v>-18033945571</v>
      </c>
      <c r="E9" s="350">
        <f t="shared" ref="E9:E20" si="1">D9-C9</f>
        <v>-8320641571</v>
      </c>
      <c r="F9" s="348">
        <f t="shared" si="0"/>
        <v>85.66</v>
      </c>
    </row>
    <row r="10" spans="1:6" ht="25.8" customHeight="1">
      <c r="A10" s="445" t="s">
        <v>231</v>
      </c>
      <c r="B10" s="438"/>
      <c r="C10" s="350">
        <f>C8+C9</f>
        <v>105286085000</v>
      </c>
      <c r="D10" s="350">
        <f>D8+D9</f>
        <v>266406750305</v>
      </c>
      <c r="E10" s="350">
        <f t="shared" si="1"/>
        <v>161120665305</v>
      </c>
      <c r="F10" s="348">
        <f t="shared" si="0"/>
        <v>153.03</v>
      </c>
    </row>
    <row r="11" spans="1:6" ht="25.8" customHeight="1">
      <c r="A11" s="445" t="s">
        <v>481</v>
      </c>
      <c r="B11" s="438"/>
      <c r="C11" s="350">
        <f>SUM(C12:C17)</f>
        <v>-44370425000</v>
      </c>
      <c r="D11" s="350">
        <f>SUM(D12:D17)</f>
        <v>-110830304071</v>
      </c>
      <c r="E11" s="350">
        <f t="shared" si="1"/>
        <v>-66459879071</v>
      </c>
      <c r="F11" s="348">
        <f t="shared" si="0"/>
        <v>149.78</v>
      </c>
    </row>
    <row r="12" spans="1:6" ht="25.8" customHeight="1">
      <c r="A12" s="442" t="s">
        <v>390</v>
      </c>
      <c r="B12" s="438"/>
      <c r="C12" s="350">
        <v>63876000</v>
      </c>
      <c r="D12" s="350">
        <v>-69157089807</v>
      </c>
      <c r="E12" s="350">
        <f t="shared" si="1"/>
        <v>-69220965807</v>
      </c>
      <c r="F12" s="348">
        <f t="shared" si="0"/>
        <v>-108367.72</v>
      </c>
    </row>
    <row r="13" spans="1:6" ht="25.8" customHeight="1">
      <c r="A13" s="442" t="s">
        <v>391</v>
      </c>
      <c r="B13" s="438"/>
      <c r="C13" s="350">
        <v>6238000</v>
      </c>
      <c r="D13" s="350">
        <v>-5139234615</v>
      </c>
      <c r="E13" s="350">
        <f t="shared" si="1"/>
        <v>-5145472615</v>
      </c>
      <c r="F13" s="348">
        <f t="shared" si="0"/>
        <v>-82485.929999999993</v>
      </c>
    </row>
    <row r="14" spans="1:6" ht="25.8" customHeight="1">
      <c r="A14" s="442" t="s">
        <v>339</v>
      </c>
      <c r="B14" s="438"/>
      <c r="C14" s="350"/>
      <c r="D14" s="350">
        <v>42818871408</v>
      </c>
      <c r="E14" s="350">
        <f t="shared" si="1"/>
        <v>42818871408</v>
      </c>
      <c r="F14" s="348"/>
    </row>
    <row r="15" spans="1:6" ht="25.8" customHeight="1">
      <c r="A15" s="442" t="s">
        <v>392</v>
      </c>
      <c r="B15" s="438"/>
      <c r="C15" s="350">
        <v>-297648000</v>
      </c>
      <c r="D15" s="350">
        <v>-302339150</v>
      </c>
      <c r="E15" s="350">
        <f t="shared" si="1"/>
        <v>-4691150</v>
      </c>
      <c r="F15" s="348">
        <f>ROUND(IF(E15=0,0,+E15/C15*100),2)</f>
        <v>1.58</v>
      </c>
    </row>
    <row r="16" spans="1:6" ht="25.8" customHeight="1">
      <c r="A16" s="445" t="s">
        <v>340</v>
      </c>
      <c r="B16" s="438"/>
      <c r="C16" s="350">
        <v>-44142891000</v>
      </c>
      <c r="D16" s="350">
        <v>-78991607107</v>
      </c>
      <c r="E16" s="350">
        <f t="shared" si="1"/>
        <v>-34848716107</v>
      </c>
      <c r="F16" s="348">
        <f>ROUND(IF(E16=0,0,+E16/C16*100),2)</f>
        <v>78.95</v>
      </c>
    </row>
    <row r="17" spans="1:6" ht="25.8" customHeight="1">
      <c r="A17" s="442" t="s">
        <v>485</v>
      </c>
      <c r="B17" s="438"/>
      <c r="C17" s="350"/>
      <c r="D17" s="350">
        <v>-58904800</v>
      </c>
      <c r="E17" s="350">
        <f t="shared" si="1"/>
        <v>-58904800</v>
      </c>
      <c r="F17" s="348"/>
    </row>
    <row r="18" spans="1:6" ht="25.8" customHeight="1">
      <c r="A18" s="445" t="s">
        <v>335</v>
      </c>
      <c r="B18" s="438"/>
      <c r="C18" s="350">
        <f>C10+C11</f>
        <v>60915660000</v>
      </c>
      <c r="D18" s="350">
        <f>D10+D11</f>
        <v>155576446234</v>
      </c>
      <c r="E18" s="350">
        <f t="shared" si="1"/>
        <v>94660786234</v>
      </c>
      <c r="F18" s="348">
        <f>ROUND(IF(E18=0,0,+E18/C18*100),2)</f>
        <v>155.4</v>
      </c>
    </row>
    <row r="19" spans="1:6" ht="25.8" customHeight="1">
      <c r="A19" s="445" t="s">
        <v>336</v>
      </c>
      <c r="B19" s="438"/>
      <c r="C19" s="350">
        <v>9443365000</v>
      </c>
      <c r="D19" s="350">
        <v>9361198100</v>
      </c>
      <c r="E19" s="350">
        <f t="shared" si="1"/>
        <v>-82166900</v>
      </c>
      <c r="F19" s="348">
        <f>ROUND(IF(E19=0,0,+E19/C19*100),2)</f>
        <v>-0.87</v>
      </c>
    </row>
    <row r="20" spans="1:6" ht="25.8" customHeight="1">
      <c r="A20" s="445" t="s">
        <v>337</v>
      </c>
      <c r="B20" s="438"/>
      <c r="C20" s="350"/>
      <c r="D20" s="350">
        <v>8673160995</v>
      </c>
      <c r="E20" s="350">
        <f t="shared" si="1"/>
        <v>8673160995</v>
      </c>
      <c r="F20" s="348"/>
    </row>
    <row r="21" spans="1:6" ht="25.8" customHeight="1">
      <c r="A21" s="445" t="s">
        <v>338</v>
      </c>
      <c r="B21" s="438"/>
      <c r="C21" s="350"/>
      <c r="D21" s="350"/>
      <c r="E21" s="350"/>
      <c r="F21" s="348"/>
    </row>
    <row r="22" spans="1:6" ht="25.8" customHeight="1">
      <c r="A22" s="443" t="s">
        <v>482</v>
      </c>
      <c r="B22" s="440"/>
      <c r="C22" s="351">
        <f>SUM(C18:C21)</f>
        <v>70359025000</v>
      </c>
      <c r="D22" s="351">
        <f>SUM(D18:D21)</f>
        <v>173610805329</v>
      </c>
      <c r="E22" s="352">
        <f>D22-C22</f>
        <v>103251780329</v>
      </c>
      <c r="F22" s="349">
        <f>ROUND(IF(E22=0,0,+E22/C22*100),2)</f>
        <v>146.75</v>
      </c>
    </row>
    <row r="23" spans="1:6" ht="25.8" customHeight="1">
      <c r="A23" s="446" t="s">
        <v>178</v>
      </c>
      <c r="B23" s="438"/>
      <c r="C23" s="352"/>
      <c r="D23" s="350"/>
      <c r="E23" s="350"/>
      <c r="F23" s="348"/>
    </row>
    <row r="24" spans="1:6" ht="25.8" customHeight="1">
      <c r="A24" s="437" t="s">
        <v>484</v>
      </c>
      <c r="B24" s="438"/>
      <c r="C24" s="350">
        <v>-281101638000</v>
      </c>
      <c r="D24" s="350">
        <v>-461244180685</v>
      </c>
      <c r="E24" s="350">
        <f>D24-C24</f>
        <v>-180142542685</v>
      </c>
      <c r="F24" s="348">
        <f>ROUND(IF(E24=0,0,+E24/C24*100),2)</f>
        <v>64.08</v>
      </c>
    </row>
    <row r="25" spans="1:6" ht="25.8" customHeight="1">
      <c r="A25" s="437" t="s">
        <v>486</v>
      </c>
      <c r="B25" s="438"/>
      <c r="C25" s="350"/>
      <c r="D25" s="350">
        <v>-586039029622</v>
      </c>
      <c r="E25" s="350">
        <f>D25-C25</f>
        <v>-586039029622</v>
      </c>
      <c r="F25" s="348"/>
    </row>
    <row r="26" spans="1:6" ht="25.8" customHeight="1">
      <c r="A26" s="437" t="s">
        <v>487</v>
      </c>
      <c r="B26" s="438"/>
      <c r="C26" s="350">
        <v>19884691000</v>
      </c>
      <c r="D26" s="350">
        <v>583935923963</v>
      </c>
      <c r="E26" s="350">
        <f>D26-C26</f>
        <v>564051232963</v>
      </c>
      <c r="F26" s="348">
        <f>ROUND(IF(E26=0,0,+E26/C26*100),2)</f>
        <v>2836.61</v>
      </c>
    </row>
    <row r="27" spans="1:6" ht="25.8" customHeight="1">
      <c r="A27" s="437" t="s">
        <v>488</v>
      </c>
      <c r="B27" s="438"/>
      <c r="C27" s="350">
        <v>-3000000</v>
      </c>
      <c r="D27" s="350">
        <v>-5120900</v>
      </c>
      <c r="E27" s="350">
        <f>D27-C27</f>
        <v>-2120900</v>
      </c>
      <c r="F27" s="348">
        <f>ROUND(IF(E27=0,0,+E27/C27*100),2)</f>
        <v>70.7</v>
      </c>
    </row>
    <row r="28" spans="1:6" ht="25.8" customHeight="1">
      <c r="A28" s="439" t="s">
        <v>483</v>
      </c>
      <c r="B28" s="440"/>
      <c r="C28" s="352">
        <f>SUM(C24:C27)</f>
        <v>-261219947000</v>
      </c>
      <c r="D28" s="352">
        <f>SUM(D24:D27)</f>
        <v>-463352407244</v>
      </c>
      <c r="E28" s="352">
        <f>D28-C28</f>
        <v>-202132460244</v>
      </c>
      <c r="F28" s="349">
        <f>ROUND(IF(E28=0,0,+E28/C28*100),2)</f>
        <v>77.38</v>
      </c>
    </row>
    <row r="29" spans="1:6" ht="25.8" customHeight="1">
      <c r="A29" s="441" t="s">
        <v>321</v>
      </c>
      <c r="B29" s="438"/>
      <c r="C29" s="352"/>
      <c r="D29" s="352"/>
      <c r="E29" s="350"/>
      <c r="F29" s="348"/>
    </row>
    <row r="30" spans="1:6" ht="25.8" customHeight="1">
      <c r="A30" s="442" t="s">
        <v>489</v>
      </c>
      <c r="B30" s="438"/>
      <c r="C30" s="350">
        <v>227841229000</v>
      </c>
      <c r="D30" s="350">
        <v>244412686067</v>
      </c>
      <c r="E30" s="350">
        <f t="shared" ref="E30:E36" si="2">D30-C30</f>
        <v>16571457067</v>
      </c>
      <c r="F30" s="348">
        <f t="shared" ref="F30:F36" si="3">ROUND(IF(E30=0,0,+E30/C30*100),2)</f>
        <v>7.27</v>
      </c>
    </row>
    <row r="31" spans="1:6" ht="25.8" customHeight="1">
      <c r="A31" s="442" t="s">
        <v>490</v>
      </c>
      <c r="B31" s="438"/>
      <c r="C31" s="350">
        <v>-33566906000</v>
      </c>
      <c r="D31" s="350">
        <v>-35311209115</v>
      </c>
      <c r="E31" s="350">
        <f t="shared" si="2"/>
        <v>-1744303115</v>
      </c>
      <c r="F31" s="348">
        <f t="shared" si="3"/>
        <v>5.2</v>
      </c>
    </row>
    <row r="32" spans="1:6" ht="25.8" customHeight="1">
      <c r="A32" s="443" t="s">
        <v>491</v>
      </c>
      <c r="B32" s="440"/>
      <c r="C32" s="352">
        <f>SUM(C30:C31)</f>
        <v>194274323000</v>
      </c>
      <c r="D32" s="352">
        <f>SUM(D30:D31)</f>
        <v>209101476952</v>
      </c>
      <c r="E32" s="352">
        <f t="shared" si="2"/>
        <v>14827153952</v>
      </c>
      <c r="F32" s="349">
        <f t="shared" si="3"/>
        <v>7.63</v>
      </c>
    </row>
    <row r="33" spans="1:9" ht="25.8" customHeight="1">
      <c r="A33" s="441" t="s">
        <v>724</v>
      </c>
      <c r="B33" s="444"/>
      <c r="C33" s="352"/>
      <c r="D33" s="352">
        <v>-1156469663</v>
      </c>
      <c r="E33" s="352">
        <f>D33-C33</f>
        <v>-1156469663</v>
      </c>
      <c r="F33" s="349"/>
    </row>
    <row r="34" spans="1:9" ht="25.8" customHeight="1">
      <c r="A34" s="441" t="s">
        <v>232</v>
      </c>
      <c r="B34" s="438"/>
      <c r="C34" s="352">
        <f>C22+C28+C32</f>
        <v>3413401000</v>
      </c>
      <c r="D34" s="352">
        <f>D22+D28+D32+D33</f>
        <v>-81796594626</v>
      </c>
      <c r="E34" s="352">
        <f>D34-C34</f>
        <v>-85209995626</v>
      </c>
      <c r="F34" s="349">
        <f t="shared" si="3"/>
        <v>-2496.34</v>
      </c>
    </row>
    <row r="35" spans="1:9" ht="25.8" customHeight="1">
      <c r="A35" s="441" t="s">
        <v>393</v>
      </c>
      <c r="B35" s="438"/>
      <c r="C35" s="352">
        <v>60086803000</v>
      </c>
      <c r="D35" s="352">
        <v>155518613651</v>
      </c>
      <c r="E35" s="352">
        <f t="shared" si="2"/>
        <v>95431810651</v>
      </c>
      <c r="F35" s="349">
        <f t="shared" si="3"/>
        <v>158.82</v>
      </c>
    </row>
    <row r="36" spans="1:9" ht="25.8" customHeight="1" thickBot="1">
      <c r="A36" s="435" t="s">
        <v>725</v>
      </c>
      <c r="B36" s="436"/>
      <c r="C36" s="353">
        <v>63500204000</v>
      </c>
      <c r="D36" s="353">
        <v>73722019025</v>
      </c>
      <c r="E36" s="352">
        <f t="shared" si="2"/>
        <v>10221815025</v>
      </c>
      <c r="F36" s="349">
        <f t="shared" si="3"/>
        <v>16.100000000000001</v>
      </c>
    </row>
    <row r="37" spans="1:9" ht="18.600000000000001" customHeight="1">
      <c r="A37" s="133" t="s">
        <v>179</v>
      </c>
      <c r="B37" s="105"/>
      <c r="C37" s="105"/>
      <c r="D37" s="105"/>
      <c r="E37" s="105"/>
      <c r="F37" s="105"/>
      <c r="G37" s="106"/>
      <c r="H37" s="106"/>
    </row>
    <row r="38" spans="1:9">
      <c r="A38" s="111" t="s">
        <v>748</v>
      </c>
      <c r="B38" s="106"/>
      <c r="C38" s="106"/>
      <c r="D38" s="106"/>
      <c r="E38" s="106"/>
      <c r="F38" s="106"/>
      <c r="G38" s="106"/>
      <c r="H38" s="106"/>
    </row>
    <row r="39" spans="1:9">
      <c r="A39" s="111" t="s">
        <v>749</v>
      </c>
      <c r="B39" s="106"/>
      <c r="C39" s="106"/>
      <c r="D39" s="106"/>
      <c r="E39" s="106"/>
      <c r="F39" s="106"/>
      <c r="G39" s="106"/>
      <c r="H39" s="259"/>
      <c r="I39" s="259"/>
    </row>
    <row r="40" spans="1:9">
      <c r="A40" s="111" t="s">
        <v>750</v>
      </c>
      <c r="B40" s="106"/>
      <c r="C40" s="106"/>
      <c r="D40" s="106"/>
      <c r="E40" s="106"/>
      <c r="F40" s="106"/>
      <c r="G40" s="106"/>
      <c r="H40" s="259"/>
      <c r="I40" s="259"/>
    </row>
    <row r="41" spans="1:9" s="9" customFormat="1">
      <c r="A41" s="112" t="s">
        <v>751</v>
      </c>
      <c r="B41" s="106"/>
      <c r="C41" s="106"/>
      <c r="D41" s="106"/>
      <c r="E41" s="106"/>
      <c r="F41" s="106"/>
      <c r="G41" s="14"/>
      <c r="H41" s="14"/>
      <c r="I41" s="259"/>
    </row>
    <row r="42" spans="1:9">
      <c r="A42" s="112" t="s">
        <v>752</v>
      </c>
      <c r="B42" s="107"/>
      <c r="C42" s="107"/>
      <c r="D42" s="107"/>
      <c r="E42" s="107"/>
      <c r="F42" s="107"/>
      <c r="G42" s="259"/>
      <c r="H42" s="259"/>
      <c r="I42" s="259"/>
    </row>
    <row r="43" spans="1:9">
      <c r="A43" s="112" t="s">
        <v>753</v>
      </c>
      <c r="B43" s="107"/>
      <c r="C43" s="107"/>
      <c r="D43" s="107"/>
      <c r="E43" s="107"/>
      <c r="F43" s="107"/>
      <c r="G43" s="259"/>
      <c r="H43" s="259"/>
      <c r="I43" s="259"/>
    </row>
    <row r="44" spans="1:9" ht="19.5" customHeight="1">
      <c r="A44" s="112"/>
      <c r="B44" s="107"/>
      <c r="C44" s="107"/>
      <c r="D44" s="107"/>
      <c r="E44" s="107"/>
      <c r="F44" s="107"/>
      <c r="G44" s="107"/>
      <c r="H44" s="107"/>
      <c r="I44" s="259"/>
    </row>
    <row r="45" spans="1:9" s="112" customFormat="1">
      <c r="A45" s="231"/>
    </row>
    <row r="48" spans="1:9">
      <c r="C48" s="108"/>
      <c r="D48" s="108"/>
      <c r="E48" s="108"/>
      <c r="F48" s="108"/>
    </row>
    <row r="49" spans="3:6" s="121" customFormat="1" ht="15">
      <c r="C49" s="109"/>
      <c r="D49" s="109"/>
      <c r="E49" s="109"/>
      <c r="F49" s="109"/>
    </row>
    <row r="50" spans="3:6" s="121" customFormat="1" ht="15">
      <c r="C50" s="110"/>
      <c r="D50" s="110"/>
      <c r="E50" s="110"/>
      <c r="F50" s="110"/>
    </row>
    <row r="51" spans="3:6" s="121" customFormat="1" ht="15">
      <c r="C51" s="109"/>
      <c r="D51" s="109"/>
      <c r="E51" s="109"/>
      <c r="F51" s="109"/>
    </row>
    <row r="52" spans="3:6">
      <c r="C52" s="108"/>
      <c r="D52" s="108"/>
      <c r="E52" s="108"/>
      <c r="F52" s="108"/>
    </row>
  </sheetData>
  <mergeCells count="37">
    <mergeCell ref="A12:B12"/>
    <mergeCell ref="A1:F1"/>
    <mergeCell ref="A2:F2"/>
    <mergeCell ref="A3:F3"/>
    <mergeCell ref="A5:B6"/>
    <mergeCell ref="C5:C6"/>
    <mergeCell ref="D5:D6"/>
    <mergeCell ref="E5:F5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honeticPr fontId="8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63" fitToHeight="0" orientation="portrait" r:id="rId1"/>
  <headerFooter alignWithMargins="0">
    <oddFooter>&amp;C&amp;"標楷體,標準"&amp;14 11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J8" sqref="J8"/>
      <selection pane="topRight" activeCell="J8" sqref="J8"/>
      <selection pane="bottomLeft" activeCell="J8" sqref="J8"/>
      <selection pane="bottomRight" activeCell="B18" sqref="B18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914062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121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4.6" customHeight="1">
      <c r="A6" s="179" t="s">
        <v>135</v>
      </c>
      <c r="B6" s="71">
        <f>B7+B8</f>
        <v>217183041793</v>
      </c>
      <c r="C6" s="187"/>
    </row>
    <row r="7" spans="1:3" s="33" customFormat="1" ht="24.6" customHeight="1">
      <c r="A7" s="163" t="s">
        <v>136</v>
      </c>
      <c r="B7" s="72">
        <v>142330061965</v>
      </c>
      <c r="C7" s="166"/>
    </row>
    <row r="8" spans="1:3" s="33" customFormat="1" ht="24.6" customHeight="1">
      <c r="A8" s="163" t="s">
        <v>137</v>
      </c>
      <c r="B8" s="72">
        <v>74852979828</v>
      </c>
      <c r="C8" s="166"/>
    </row>
    <row r="9" spans="1:3" s="33" customFormat="1" ht="21" customHeight="1">
      <c r="A9" s="163"/>
      <c r="B9" s="72"/>
      <c r="C9" s="166"/>
    </row>
    <row r="10" spans="1:3" s="33" customFormat="1" ht="21" customHeight="1">
      <c r="A10" s="163"/>
      <c r="B10" s="278"/>
      <c r="C10" s="166"/>
    </row>
    <row r="11" spans="1:3" s="33" customFormat="1" ht="21" customHeight="1">
      <c r="A11" s="163"/>
      <c r="B11" s="72" t="s">
        <v>23</v>
      </c>
      <c r="C11" s="166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 thickBot="1">
      <c r="A32" s="168" t="s">
        <v>88</v>
      </c>
      <c r="B32" s="169">
        <f>B6+B9</f>
        <v>217183041793</v>
      </c>
      <c r="C32" s="170"/>
    </row>
  </sheetData>
  <mergeCells count="3">
    <mergeCell ref="A1:C1"/>
    <mergeCell ref="A2:C2"/>
    <mergeCell ref="A3:C3"/>
  </mergeCells>
  <phoneticPr fontId="8" type="noConversion"/>
  <pageMargins left="0.39370078740157483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38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pane xSplit="1" ySplit="5" topLeftCell="B24" activePane="bottomRight" state="frozen"/>
      <selection activeCell="J8" sqref="J8"/>
      <selection pane="topRight" activeCell="J8" sqref="J8"/>
      <selection pane="bottomLeft" activeCell="J8" sqref="J8"/>
      <selection pane="bottomRight" activeCell="A32" sqref="A32"/>
    </sheetView>
  </sheetViews>
  <sheetFormatPr defaultColWidth="8.9140625" defaultRowHeight="16.2"/>
  <cols>
    <col min="1" max="1" width="44.4140625" style="27" customWidth="1"/>
    <col min="2" max="2" width="16.75" style="28" customWidth="1"/>
    <col min="3" max="3" width="14.3320312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386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4" customHeight="1">
      <c r="A6" s="179" t="s">
        <v>266</v>
      </c>
      <c r="B6" s="71">
        <f>B7</f>
        <v>7105760000</v>
      </c>
      <c r="C6" s="187"/>
    </row>
    <row r="7" spans="1:3" s="33" customFormat="1" ht="21" customHeight="1">
      <c r="A7" s="188" t="s">
        <v>560</v>
      </c>
      <c r="B7" s="72">
        <v>7105760000</v>
      </c>
      <c r="C7" s="166"/>
    </row>
    <row r="8" spans="1:3" s="33" customFormat="1" ht="21" customHeight="1">
      <c r="A8" s="245"/>
      <c r="B8" s="72"/>
      <c r="C8" s="166"/>
    </row>
    <row r="9" spans="1:3" s="33" customFormat="1" ht="21" customHeight="1">
      <c r="A9" s="245"/>
      <c r="B9" s="72"/>
      <c r="C9" s="166"/>
    </row>
    <row r="10" spans="1:3" s="33" customFormat="1" ht="21" customHeight="1">
      <c r="A10" s="245"/>
      <c r="B10" s="72"/>
      <c r="C10" s="166"/>
    </row>
    <row r="11" spans="1:3" s="33" customFormat="1" ht="21" customHeight="1">
      <c r="A11" s="245"/>
      <c r="B11" s="72"/>
      <c r="C11" s="166"/>
    </row>
    <row r="12" spans="1:3" s="33" customFormat="1" ht="21" customHeight="1">
      <c r="A12" s="245"/>
      <c r="B12" s="72"/>
      <c r="C12" s="166"/>
    </row>
    <row r="13" spans="1:3" s="33" customFormat="1" ht="21" customHeight="1">
      <c r="A13" s="245"/>
      <c r="B13" s="72"/>
      <c r="C13" s="166"/>
    </row>
    <row r="14" spans="1:3" s="33" customFormat="1" ht="21" customHeight="1">
      <c r="A14" s="245"/>
      <c r="B14" s="72"/>
      <c r="C14" s="166"/>
    </row>
    <row r="15" spans="1:3" s="33" customFormat="1" ht="21" customHeight="1">
      <c r="A15" s="245"/>
      <c r="B15" s="72"/>
      <c r="C15" s="166"/>
    </row>
    <row r="16" spans="1:3" s="33" customFormat="1" ht="21" customHeight="1">
      <c r="A16" s="245"/>
      <c r="B16" s="72"/>
      <c r="C16" s="166"/>
    </row>
    <row r="17" spans="1:3" s="33" customFormat="1" ht="21" customHeight="1">
      <c r="A17" s="245"/>
      <c r="B17" s="72"/>
      <c r="C17" s="166"/>
    </row>
    <row r="18" spans="1:3" s="33" customFormat="1" ht="13.2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7" customHeight="1">
      <c r="A32" s="163"/>
      <c r="B32" s="72"/>
      <c r="C32" s="166"/>
    </row>
    <row r="33" spans="1:3" s="33" customFormat="1" ht="27" customHeight="1">
      <c r="A33" s="163"/>
      <c r="B33" s="72"/>
      <c r="C33" s="166"/>
    </row>
    <row r="34" spans="1:3" s="33" customFormat="1" ht="21" customHeight="1" thickBot="1">
      <c r="A34" s="168" t="s">
        <v>88</v>
      </c>
      <c r="B34" s="169">
        <f>B6</f>
        <v>7105760000</v>
      </c>
      <c r="C34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&amp;C&amp;"標楷體,標準"&amp;11 39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2" zoomScale="75" zoomScaleNormal="75" workbookViewId="0">
      <pane xSplit="1" ySplit="6" topLeftCell="B8" activePane="bottomRight" state="frozen"/>
      <selection activeCell="J8" sqref="J8"/>
      <selection pane="topRight" activeCell="J8" sqref="J8"/>
      <selection pane="bottomLeft" activeCell="J8" sqref="J8"/>
      <selection pane="bottomRight" activeCell="E30" sqref="E30"/>
    </sheetView>
  </sheetViews>
  <sheetFormatPr defaultColWidth="8.9140625" defaultRowHeight="16.2"/>
  <cols>
    <col min="1" max="1" width="19.4140625" style="121" customWidth="1"/>
    <col min="2" max="2" width="13.6640625" style="121" customWidth="1"/>
    <col min="3" max="3" width="14.33203125" style="121" bestFit="1" customWidth="1"/>
    <col min="4" max="4" width="16.33203125" style="121" customWidth="1"/>
    <col min="5" max="5" width="15.08203125" style="121" bestFit="1" customWidth="1"/>
    <col min="6" max="6" width="14.75" style="268" customWidth="1"/>
    <col min="7" max="7" width="17" style="122" customWidth="1"/>
    <col min="8" max="8" width="5.08203125" style="121" hidden="1" customWidth="1"/>
    <col min="9" max="9" width="18.33203125" style="121" bestFit="1" customWidth="1"/>
    <col min="10" max="10" width="16.08203125" style="122" hidden="1" customWidth="1"/>
    <col min="11" max="11" width="18.33203125" style="121" bestFit="1" customWidth="1"/>
    <col min="12" max="16384" width="8.9140625" style="121"/>
  </cols>
  <sheetData>
    <row r="1" spans="1:10" ht="20.100000000000001" customHeight="1">
      <c r="A1" s="535" t="s">
        <v>15</v>
      </c>
      <c r="B1" s="535"/>
      <c r="C1" s="535"/>
      <c r="D1" s="536"/>
      <c r="E1" s="536"/>
      <c r="F1" s="536"/>
      <c r="G1" s="536"/>
      <c r="H1" s="536"/>
    </row>
    <row r="2" spans="1:10" ht="20.100000000000001" customHeight="1">
      <c r="A2" s="537" t="s">
        <v>523</v>
      </c>
      <c r="B2" s="537"/>
      <c r="C2" s="537"/>
      <c r="D2" s="537"/>
      <c r="E2" s="537"/>
      <c r="F2" s="537"/>
      <c r="G2" s="537"/>
      <c r="H2" s="537"/>
    </row>
    <row r="3" spans="1:10" ht="20.100000000000001" customHeight="1">
      <c r="A3" s="538" t="s">
        <v>731</v>
      </c>
      <c r="B3" s="538"/>
      <c r="C3" s="538"/>
      <c r="D3" s="538"/>
      <c r="E3" s="538"/>
      <c r="F3" s="538"/>
      <c r="G3" s="538"/>
      <c r="H3" s="538"/>
    </row>
    <row r="4" spans="1:10" ht="20.100000000000001" customHeight="1" thickBot="1">
      <c r="A4" s="97"/>
      <c r="B4" s="97"/>
      <c r="C4" s="97"/>
      <c r="D4" s="97"/>
      <c r="E4" s="97"/>
      <c r="F4" s="97"/>
      <c r="G4" s="123" t="s">
        <v>158</v>
      </c>
    </row>
    <row r="5" spans="1:10" s="124" customFormat="1" ht="23.4" customHeight="1">
      <c r="A5" s="539" t="s">
        <v>40</v>
      </c>
      <c r="B5" s="542" t="s">
        <v>524</v>
      </c>
      <c r="C5" s="543"/>
      <c r="D5" s="543"/>
      <c r="E5" s="543"/>
      <c r="F5" s="544"/>
      <c r="G5" s="545" t="s">
        <v>41</v>
      </c>
      <c r="H5" s="548" t="s">
        <v>134</v>
      </c>
      <c r="J5" s="125"/>
    </row>
    <row r="6" spans="1:10" s="124" customFormat="1" ht="30" customHeight="1">
      <c r="A6" s="540"/>
      <c r="B6" s="455" t="s">
        <v>525</v>
      </c>
      <c r="C6" s="550"/>
      <c r="D6" s="455" t="s">
        <v>526</v>
      </c>
      <c r="E6" s="550"/>
      <c r="F6" s="240" t="s">
        <v>527</v>
      </c>
      <c r="G6" s="546"/>
      <c r="H6" s="549"/>
      <c r="J6" s="125"/>
    </row>
    <row r="7" spans="1:10" s="126" customFormat="1" ht="20.399999999999999" customHeight="1">
      <c r="A7" s="541"/>
      <c r="B7" s="398" t="s">
        <v>528</v>
      </c>
      <c r="C7" s="398" t="s">
        <v>529</v>
      </c>
      <c r="D7" s="398" t="s">
        <v>528</v>
      </c>
      <c r="E7" s="398" t="s">
        <v>529</v>
      </c>
      <c r="F7" s="398" t="s">
        <v>528</v>
      </c>
      <c r="G7" s="547"/>
      <c r="H7" s="306"/>
      <c r="J7" s="125">
        <v>48512860000</v>
      </c>
    </row>
    <row r="8" spans="1:10" s="126" customFormat="1" ht="30" customHeight="1">
      <c r="A8" s="183" t="s">
        <v>530</v>
      </c>
      <c r="B8" s="228"/>
      <c r="C8" s="225"/>
      <c r="D8" s="228">
        <v>13988400000</v>
      </c>
      <c r="E8" s="228"/>
      <c r="F8" s="228"/>
      <c r="G8" s="184">
        <f t="shared" ref="G8:G35" si="0">SUM(B8:F8)</f>
        <v>13988400000</v>
      </c>
      <c r="H8" s="306"/>
      <c r="J8" s="125"/>
    </row>
    <row r="9" spans="1:10" s="126" customFormat="1" ht="30" customHeight="1">
      <c r="A9" s="183" t="s">
        <v>531</v>
      </c>
      <c r="B9" s="228"/>
      <c r="C9" s="228"/>
      <c r="D9" s="228">
        <v>173810000000</v>
      </c>
      <c r="E9" s="228">
        <v>1937884108</v>
      </c>
      <c r="F9" s="228"/>
      <c r="G9" s="184">
        <f t="shared" si="0"/>
        <v>175747884108</v>
      </c>
      <c r="H9" s="306"/>
      <c r="J9" s="125">
        <v>20155500000</v>
      </c>
    </row>
    <row r="10" spans="1:10" s="126" customFormat="1" ht="30" customHeight="1">
      <c r="A10" s="183" t="s">
        <v>532</v>
      </c>
      <c r="B10" s="228"/>
      <c r="C10" s="228"/>
      <c r="D10" s="228">
        <v>21264470000</v>
      </c>
      <c r="E10" s="228">
        <v>3708593940</v>
      </c>
      <c r="F10" s="228"/>
      <c r="G10" s="184">
        <f t="shared" si="0"/>
        <v>24973063940</v>
      </c>
      <c r="H10" s="306"/>
      <c r="J10" s="125"/>
    </row>
    <row r="11" spans="1:10" s="126" customFormat="1" ht="30" customHeight="1">
      <c r="A11" s="183" t="s">
        <v>683</v>
      </c>
      <c r="B11" s="228"/>
      <c r="C11" s="228"/>
      <c r="D11" s="228">
        <v>10000000000</v>
      </c>
      <c r="E11" s="228">
        <v>844113238</v>
      </c>
      <c r="F11" s="228"/>
      <c r="G11" s="184">
        <f t="shared" si="0"/>
        <v>10844113238</v>
      </c>
      <c r="H11" s="306"/>
      <c r="J11" s="125"/>
    </row>
    <row r="12" spans="1:10" s="124" customFormat="1" ht="30" customHeight="1">
      <c r="A12" s="183" t="s">
        <v>533</v>
      </c>
      <c r="B12" s="228"/>
      <c r="C12" s="228"/>
      <c r="D12" s="228">
        <v>20000000000</v>
      </c>
      <c r="E12" s="228"/>
      <c r="F12" s="228"/>
      <c r="G12" s="184">
        <f t="shared" si="0"/>
        <v>20000000000</v>
      </c>
      <c r="H12" s="306"/>
      <c r="J12" s="125">
        <v>17565000000</v>
      </c>
    </row>
    <row r="13" spans="1:10" s="126" customFormat="1" ht="30" customHeight="1">
      <c r="A13" s="183" t="s">
        <v>684</v>
      </c>
      <c r="B13" s="228"/>
      <c r="C13" s="228"/>
      <c r="D13" s="228">
        <v>25000000000</v>
      </c>
      <c r="E13" s="228"/>
      <c r="F13" s="228"/>
      <c r="G13" s="184">
        <f t="shared" si="0"/>
        <v>25000000000</v>
      </c>
      <c r="H13" s="306"/>
      <c r="J13" s="125">
        <v>6842000000</v>
      </c>
    </row>
    <row r="14" spans="1:10" s="126" customFormat="1" ht="30" customHeight="1">
      <c r="A14" s="183" t="s">
        <v>534</v>
      </c>
      <c r="B14" s="228"/>
      <c r="C14" s="225"/>
      <c r="D14" s="228">
        <v>113000000000</v>
      </c>
      <c r="E14" s="228"/>
      <c r="F14" s="228"/>
      <c r="G14" s="184">
        <f t="shared" si="0"/>
        <v>113000000000</v>
      </c>
      <c r="H14" s="306"/>
      <c r="J14" s="125"/>
    </row>
    <row r="15" spans="1:10" s="126" customFormat="1" ht="30" customHeight="1">
      <c r="A15" s="183" t="s">
        <v>535</v>
      </c>
      <c r="B15" s="228"/>
      <c r="C15" s="225"/>
      <c r="D15" s="228">
        <v>4200000000</v>
      </c>
      <c r="E15" s="228"/>
      <c r="F15" s="228"/>
      <c r="G15" s="184">
        <f t="shared" si="0"/>
        <v>4200000000</v>
      </c>
      <c r="H15" s="306"/>
      <c r="J15" s="125">
        <v>6200000000</v>
      </c>
    </row>
    <row r="16" spans="1:10" s="126" customFormat="1" ht="30" customHeight="1">
      <c r="A16" s="183" t="s">
        <v>536</v>
      </c>
      <c r="B16" s="228"/>
      <c r="C16" s="225"/>
      <c r="D16" s="228">
        <v>8000000000</v>
      </c>
      <c r="E16" s="228"/>
      <c r="F16" s="228"/>
      <c r="G16" s="184">
        <f t="shared" si="0"/>
        <v>8000000000</v>
      </c>
      <c r="H16" s="306"/>
      <c r="J16" s="125">
        <v>1250000000</v>
      </c>
    </row>
    <row r="17" spans="1:10" s="126" customFormat="1" ht="30" customHeight="1">
      <c r="A17" s="183" t="s">
        <v>537</v>
      </c>
      <c r="B17" s="228"/>
      <c r="C17" s="225"/>
      <c r="D17" s="228">
        <v>12800000000</v>
      </c>
      <c r="E17" s="228"/>
      <c r="F17" s="228"/>
      <c r="G17" s="184">
        <f t="shared" si="0"/>
        <v>12800000000</v>
      </c>
      <c r="H17" s="306"/>
      <c r="J17" s="125"/>
    </row>
    <row r="18" spans="1:10" s="126" customFormat="1" ht="30" customHeight="1">
      <c r="A18" s="183" t="s">
        <v>538</v>
      </c>
      <c r="B18" s="228"/>
      <c r="C18" s="225"/>
      <c r="D18" s="228"/>
      <c r="E18" s="228"/>
      <c r="F18" s="228"/>
      <c r="G18" s="184">
        <f t="shared" si="0"/>
        <v>0</v>
      </c>
      <c r="H18" s="306"/>
      <c r="J18" s="125"/>
    </row>
    <row r="19" spans="1:10" s="126" customFormat="1" ht="30" customHeight="1">
      <c r="A19" s="183" t="s">
        <v>539</v>
      </c>
      <c r="B19" s="228"/>
      <c r="C19" s="228"/>
      <c r="D19" s="281"/>
      <c r="E19" s="228">
        <v>5578392767</v>
      </c>
      <c r="F19" s="228"/>
      <c r="G19" s="184">
        <f t="shared" si="0"/>
        <v>5578392767</v>
      </c>
      <c r="H19" s="306"/>
      <c r="J19" s="125"/>
    </row>
    <row r="20" spans="1:10" s="126" customFormat="1" ht="30" customHeight="1">
      <c r="A20" s="183" t="s">
        <v>540</v>
      </c>
      <c r="B20" s="228"/>
      <c r="C20" s="225"/>
      <c r="D20" s="228">
        <v>1809900000</v>
      </c>
      <c r="E20" s="228"/>
      <c r="F20" s="228"/>
      <c r="G20" s="184">
        <f t="shared" si="0"/>
        <v>1809900000</v>
      </c>
      <c r="H20" s="306"/>
      <c r="J20" s="125"/>
    </row>
    <row r="21" spans="1:10" s="126" customFormat="1" ht="30" customHeight="1">
      <c r="A21" s="183" t="s">
        <v>541</v>
      </c>
      <c r="B21" s="228"/>
      <c r="C21" s="225"/>
      <c r="D21" s="228">
        <v>34335000000</v>
      </c>
      <c r="E21" s="228"/>
      <c r="F21" s="228"/>
      <c r="G21" s="184">
        <f t="shared" si="0"/>
        <v>34335000000</v>
      </c>
      <c r="H21" s="306"/>
      <c r="J21" s="125">
        <v>500000000</v>
      </c>
    </row>
    <row r="22" spans="1:10" s="124" customFormat="1" ht="30" customHeight="1">
      <c r="A22" s="183" t="s">
        <v>542</v>
      </c>
      <c r="B22" s="228"/>
      <c r="C22" s="225"/>
      <c r="D22" s="228">
        <v>6220000000</v>
      </c>
      <c r="E22" s="228"/>
      <c r="F22" s="228"/>
      <c r="G22" s="184">
        <f t="shared" si="0"/>
        <v>6220000000</v>
      </c>
      <c r="H22" s="306"/>
      <c r="J22" s="125">
        <v>2069100000</v>
      </c>
    </row>
    <row r="23" spans="1:10" s="124" customFormat="1" ht="30" customHeight="1">
      <c r="A23" s="183" t="s">
        <v>543</v>
      </c>
      <c r="B23" s="228"/>
      <c r="C23" s="225"/>
      <c r="D23" s="228">
        <v>2694600000</v>
      </c>
      <c r="E23" s="228"/>
      <c r="F23" s="228">
        <v>7105760000</v>
      </c>
      <c r="G23" s="184">
        <f t="shared" si="0"/>
        <v>9800360000</v>
      </c>
      <c r="H23" s="306"/>
      <c r="J23" s="125">
        <v>1000000000</v>
      </c>
    </row>
    <row r="24" spans="1:10" s="124" customFormat="1" ht="30" customHeight="1">
      <c r="A24" s="183" t="s">
        <v>544</v>
      </c>
      <c r="B24" s="228"/>
      <c r="C24" s="225"/>
      <c r="D24" s="228">
        <v>3550000000</v>
      </c>
      <c r="E24" s="228"/>
      <c r="F24" s="228"/>
      <c r="G24" s="184">
        <f t="shared" si="0"/>
        <v>3550000000</v>
      </c>
      <c r="H24" s="306"/>
      <c r="J24" s="125">
        <v>3926540000</v>
      </c>
    </row>
    <row r="25" spans="1:10" s="124" customFormat="1" ht="30" customHeight="1">
      <c r="A25" s="183" t="s">
        <v>545</v>
      </c>
      <c r="B25" s="228"/>
      <c r="C25" s="225"/>
      <c r="D25" s="228">
        <v>12850000000</v>
      </c>
      <c r="E25" s="228"/>
      <c r="F25" s="228"/>
      <c r="G25" s="184">
        <f t="shared" si="0"/>
        <v>12850000000</v>
      </c>
      <c r="H25" s="306"/>
      <c r="J25" s="125"/>
    </row>
    <row r="26" spans="1:10" s="124" customFormat="1" ht="30" customHeight="1">
      <c r="A26" s="183" t="s">
        <v>546</v>
      </c>
      <c r="B26" s="228"/>
      <c r="C26" s="225"/>
      <c r="D26" s="228">
        <v>43600000000</v>
      </c>
      <c r="E26" s="228"/>
      <c r="F26" s="228"/>
      <c r="G26" s="184">
        <f t="shared" si="0"/>
        <v>43600000000</v>
      </c>
      <c r="H26" s="306"/>
      <c r="J26" s="125">
        <v>4500000000</v>
      </c>
    </row>
    <row r="27" spans="1:10" s="124" customFormat="1" ht="30" customHeight="1">
      <c r="A27" s="183" t="s">
        <v>42</v>
      </c>
      <c r="B27" s="228"/>
      <c r="C27" s="228">
        <v>339031861</v>
      </c>
      <c r="D27" s="228">
        <v>21996000000</v>
      </c>
      <c r="E27" s="228">
        <v>13889056235</v>
      </c>
      <c r="F27" s="228"/>
      <c r="G27" s="184">
        <f t="shared" si="0"/>
        <v>36224088096</v>
      </c>
      <c r="H27" s="306"/>
      <c r="J27" s="125">
        <v>14600000000</v>
      </c>
    </row>
    <row r="28" spans="1:10" s="126" customFormat="1" ht="30" customHeight="1">
      <c r="A28" s="183" t="s">
        <v>547</v>
      </c>
      <c r="B28" s="228"/>
      <c r="C28" s="228"/>
      <c r="D28" s="228"/>
      <c r="E28" s="228">
        <v>1093026807</v>
      </c>
      <c r="F28" s="228"/>
      <c r="G28" s="184">
        <f t="shared" si="0"/>
        <v>1093026807</v>
      </c>
      <c r="H28" s="306"/>
      <c r="J28" s="125">
        <v>8479500000</v>
      </c>
    </row>
    <row r="29" spans="1:10" s="126" customFormat="1" ht="30" customHeight="1">
      <c r="A29" s="183" t="s">
        <v>548</v>
      </c>
      <c r="B29" s="228"/>
      <c r="C29" s="225"/>
      <c r="D29" s="228">
        <v>8216500000</v>
      </c>
      <c r="E29" s="281"/>
      <c r="F29" s="228"/>
      <c r="G29" s="184">
        <f t="shared" si="0"/>
        <v>8216500000</v>
      </c>
      <c r="H29" s="306"/>
      <c r="J29" s="125">
        <v>1788500000</v>
      </c>
    </row>
    <row r="30" spans="1:10" s="126" customFormat="1" ht="30" customHeight="1">
      <c r="A30" s="183" t="s">
        <v>549</v>
      </c>
      <c r="B30" s="228"/>
      <c r="C30" s="225"/>
      <c r="D30" s="228">
        <v>2000000000</v>
      </c>
      <c r="E30" s="228"/>
      <c r="F30" s="228"/>
      <c r="G30" s="184">
        <f t="shared" si="0"/>
        <v>2000000000</v>
      </c>
      <c r="H30" s="306"/>
      <c r="J30" s="125">
        <v>4000000000</v>
      </c>
    </row>
    <row r="31" spans="1:10" s="126" customFormat="1" ht="30" customHeight="1">
      <c r="A31" s="183" t="s">
        <v>785</v>
      </c>
      <c r="B31" s="228"/>
      <c r="C31" s="225"/>
      <c r="D31" s="228">
        <v>3000000000</v>
      </c>
      <c r="E31" s="281"/>
      <c r="F31" s="228"/>
      <c r="G31" s="184"/>
      <c r="H31" s="306"/>
      <c r="J31" s="125"/>
    </row>
    <row r="32" spans="1:10" s="126" customFormat="1" ht="30" customHeight="1">
      <c r="A32" s="183" t="s">
        <v>550</v>
      </c>
      <c r="B32" s="228"/>
      <c r="C32" s="225"/>
      <c r="D32" s="228">
        <v>19900000000</v>
      </c>
      <c r="E32" s="228"/>
      <c r="F32" s="228"/>
      <c r="G32" s="184">
        <f t="shared" si="0"/>
        <v>19900000000</v>
      </c>
      <c r="H32" s="306"/>
      <c r="J32" s="125"/>
    </row>
    <row r="33" spans="1:10" s="126" customFormat="1" ht="30" customHeight="1">
      <c r="A33" s="183" t="s">
        <v>551</v>
      </c>
      <c r="B33" s="225"/>
      <c r="C33" s="225"/>
      <c r="D33" s="228">
        <v>1000000000</v>
      </c>
      <c r="E33" s="236"/>
      <c r="F33" s="228"/>
      <c r="G33" s="184">
        <f t="shared" si="0"/>
        <v>1000000000</v>
      </c>
      <c r="H33" s="306"/>
      <c r="J33" s="125">
        <v>600000000</v>
      </c>
    </row>
    <row r="34" spans="1:10" s="126" customFormat="1" ht="30" customHeight="1">
      <c r="A34" s="183" t="s">
        <v>552</v>
      </c>
      <c r="B34" s="225"/>
      <c r="C34" s="225"/>
      <c r="D34" s="228">
        <v>7750000000</v>
      </c>
      <c r="E34" s="236"/>
      <c r="F34" s="281"/>
      <c r="G34" s="184">
        <f t="shared" si="0"/>
        <v>7750000000</v>
      </c>
      <c r="H34" s="306"/>
      <c r="J34" s="125">
        <v>1000000000</v>
      </c>
    </row>
    <row r="35" spans="1:10" s="126" customFormat="1" ht="30" customHeight="1">
      <c r="A35" s="183" t="s">
        <v>553</v>
      </c>
      <c r="B35" s="225"/>
      <c r="C35" s="228"/>
      <c r="D35" s="228">
        <v>32000000000</v>
      </c>
      <c r="E35" s="228"/>
      <c r="F35" s="228"/>
      <c r="G35" s="184">
        <f t="shared" si="0"/>
        <v>32000000000</v>
      </c>
      <c r="H35" s="306"/>
      <c r="J35" s="125"/>
    </row>
    <row r="36" spans="1:10" s="126" customFormat="1" ht="30" customHeight="1">
      <c r="A36" s="183" t="s">
        <v>777</v>
      </c>
      <c r="B36" s="225"/>
      <c r="C36" s="228"/>
      <c r="D36" s="228">
        <v>1000000000</v>
      </c>
      <c r="E36" s="228"/>
      <c r="F36" s="228"/>
      <c r="G36" s="184">
        <f>SUM(B36:F36)</f>
        <v>1000000000</v>
      </c>
      <c r="H36" s="313"/>
      <c r="J36" s="125"/>
    </row>
    <row r="37" spans="1:10" s="124" customFormat="1" ht="37.200000000000003" customHeight="1" thickBot="1">
      <c r="A37" s="402" t="s">
        <v>88</v>
      </c>
      <c r="B37" s="185">
        <f>SUM(B8:B36)</f>
        <v>0</v>
      </c>
      <c r="C37" s="185">
        <f>SUM(C8:C36)</f>
        <v>339031861</v>
      </c>
      <c r="D37" s="185">
        <f>SUM(D8:D36)</f>
        <v>603984870000</v>
      </c>
      <c r="E37" s="185">
        <f>SUM(E8:E36)</f>
        <v>27051067095</v>
      </c>
      <c r="F37" s="185">
        <f>SUM(F8:F36)</f>
        <v>7105760000</v>
      </c>
      <c r="G37" s="186">
        <f>SUM(B37:F37)</f>
        <v>638480728956</v>
      </c>
      <c r="J37" s="125">
        <f>SUM(J7:J35)</f>
        <v>142989000000</v>
      </c>
    </row>
    <row r="38" spans="1:10">
      <c r="A38" s="239"/>
      <c r="B38" s="124"/>
      <c r="C38" s="124"/>
      <c r="D38" s="124"/>
      <c r="E38" s="124"/>
      <c r="F38" s="267"/>
      <c r="G38" s="125"/>
    </row>
  </sheetData>
  <mergeCells count="9">
    <mergeCell ref="A1:H1"/>
    <mergeCell ref="A2:H2"/>
    <mergeCell ref="A3:H3"/>
    <mergeCell ref="A5:A7"/>
    <mergeCell ref="B5:F5"/>
    <mergeCell ref="G5:G7"/>
    <mergeCell ref="H5:H6"/>
    <mergeCell ref="B6:C6"/>
    <mergeCell ref="D6:E6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65" orientation="portrait" r:id="rId1"/>
  <headerFooter alignWithMargins="0">
    <oddFooter>&amp;C&amp;"標楷體,標準"&amp;14 40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A33" sqref="A33"/>
    </sheetView>
  </sheetViews>
  <sheetFormatPr defaultColWidth="8.9140625" defaultRowHeight="16.2"/>
  <cols>
    <col min="1" max="1" width="50.75" style="27" customWidth="1"/>
    <col min="2" max="2" width="14.75" style="28" customWidth="1"/>
    <col min="3" max="3" width="14.7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476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134</v>
      </c>
    </row>
    <row r="6" spans="1:3" s="33" customFormat="1" ht="28.95" customHeight="1">
      <c r="A6" s="179" t="s">
        <v>475</v>
      </c>
      <c r="B6" s="78">
        <v>13773032</v>
      </c>
      <c r="C6" s="187"/>
    </row>
    <row r="7" spans="1:3" s="33" customFormat="1" ht="25.95" customHeight="1">
      <c r="A7" s="163"/>
      <c r="B7" s="78"/>
      <c r="C7" s="166"/>
    </row>
    <row r="8" spans="1:3" s="33" customFormat="1" ht="21" customHeight="1">
      <c r="A8" s="163"/>
      <c r="B8" s="72"/>
      <c r="C8" s="166"/>
    </row>
    <row r="9" spans="1:3" s="33" customFormat="1" ht="21" customHeight="1">
      <c r="A9" s="163"/>
      <c r="B9" s="72"/>
      <c r="C9" s="166"/>
    </row>
    <row r="10" spans="1:3" s="33" customFormat="1" ht="21" customHeight="1">
      <c r="A10" s="163"/>
      <c r="B10" s="72"/>
      <c r="C10" s="166"/>
    </row>
    <row r="11" spans="1:3" s="33" customFormat="1" ht="21" customHeight="1">
      <c r="A11" s="163"/>
      <c r="B11" s="72"/>
      <c r="C11" s="166"/>
    </row>
    <row r="12" spans="1:3" s="33" customFormat="1" ht="23.4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>
      <c r="A32" s="163"/>
      <c r="B32" s="72"/>
      <c r="C32" s="166"/>
    </row>
    <row r="33" spans="1:3" s="33" customFormat="1" ht="25.2" customHeight="1">
      <c r="A33" s="163"/>
      <c r="B33" s="72"/>
      <c r="C33" s="166"/>
    </row>
    <row r="34" spans="1:3" s="33" customFormat="1" ht="25.2" customHeight="1">
      <c r="A34" s="163"/>
      <c r="B34" s="72"/>
      <c r="C34" s="166"/>
    </row>
    <row r="35" spans="1:3" s="33" customFormat="1" ht="21" customHeight="1" thickBot="1">
      <c r="A35" s="168" t="s">
        <v>88</v>
      </c>
      <c r="B35" s="169">
        <f>B6</f>
        <v>13773032</v>
      </c>
      <c r="C35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0" orientation="portrait" r:id="rId1"/>
  <headerFooter alignWithMargins="0">
    <oddFooter>&amp;C&amp;"標楷體,標準"41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B18" sqref="B18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914062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122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5.2" customHeight="1">
      <c r="A6" s="179" t="s">
        <v>138</v>
      </c>
      <c r="B6" s="71">
        <f>B7+B8+B9</f>
        <v>5234692179</v>
      </c>
      <c r="C6" s="187"/>
    </row>
    <row r="7" spans="1:3" s="33" customFormat="1" ht="25.2" customHeight="1">
      <c r="A7" s="163" t="s">
        <v>477</v>
      </c>
      <c r="B7" s="72">
        <v>2613861498</v>
      </c>
      <c r="C7" s="166"/>
    </row>
    <row r="8" spans="1:3" s="33" customFormat="1" ht="25.2" customHeight="1">
      <c r="A8" s="163" t="s">
        <v>139</v>
      </c>
      <c r="B8" s="72">
        <v>2620830681</v>
      </c>
      <c r="C8" s="166"/>
    </row>
    <row r="9" spans="1:3" s="33" customFormat="1" ht="21" customHeight="1">
      <c r="A9" s="163"/>
      <c r="B9" s="224"/>
      <c r="C9" s="166"/>
    </row>
    <row r="10" spans="1:3" s="33" customFormat="1" ht="21" customHeight="1">
      <c r="A10" s="163"/>
      <c r="B10" s="224"/>
      <c r="C10" s="166"/>
    </row>
    <row r="11" spans="1:3" s="33" customFormat="1" ht="21" customHeight="1">
      <c r="A11" s="163"/>
      <c r="B11" s="72"/>
      <c r="C11" s="166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>
      <c r="A32" s="163"/>
      <c r="B32" s="72"/>
      <c r="C32" s="166"/>
    </row>
    <row r="33" spans="1:3" s="33" customFormat="1" ht="21" customHeight="1" thickBot="1">
      <c r="A33" s="168" t="s">
        <v>88</v>
      </c>
      <c r="B33" s="169">
        <f>B6</f>
        <v>5234692179</v>
      </c>
      <c r="C33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H35" sqref="H35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7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721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5.95" customHeight="1">
      <c r="A6" s="179" t="s">
        <v>194</v>
      </c>
      <c r="B6" s="80">
        <f>SUM(B7:B8)</f>
        <v>-674790517</v>
      </c>
      <c r="C6" s="164"/>
    </row>
    <row r="7" spans="1:3" s="33" customFormat="1" ht="25.95" customHeight="1">
      <c r="A7" s="163" t="s">
        <v>478</v>
      </c>
      <c r="B7" s="80">
        <v>-674790517</v>
      </c>
      <c r="C7" s="166"/>
    </row>
    <row r="8" spans="1:3" s="33" customFormat="1" ht="21" customHeight="1">
      <c r="A8" s="163"/>
      <c r="B8" s="226"/>
      <c r="C8" s="166"/>
    </row>
    <row r="9" spans="1:3" s="33" customFormat="1" ht="21" customHeight="1">
      <c r="A9" s="163"/>
      <c r="B9" s="72"/>
      <c r="C9" s="166"/>
    </row>
    <row r="10" spans="1:3" s="33" customFormat="1" ht="21.6" customHeight="1">
      <c r="A10" s="163"/>
      <c r="B10" s="72"/>
      <c r="C10" s="166"/>
    </row>
    <row r="11" spans="1:3" s="33" customFormat="1" ht="21.6" customHeight="1">
      <c r="A11" s="163"/>
      <c r="B11" s="72"/>
      <c r="C11" s="166"/>
    </row>
    <row r="12" spans="1:3" s="33" customFormat="1" ht="21.6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4.6" customHeight="1">
      <c r="A31" s="163"/>
      <c r="B31" s="72"/>
      <c r="C31" s="166"/>
    </row>
    <row r="32" spans="1:3" s="33" customFormat="1" ht="24.6" customHeight="1">
      <c r="A32" s="163"/>
      <c r="B32" s="72"/>
      <c r="C32" s="166"/>
    </row>
    <row r="33" spans="1:3" s="33" customFormat="1" ht="21" customHeight="1" thickBot="1">
      <c r="A33" s="168" t="s">
        <v>88</v>
      </c>
      <c r="B33" s="169">
        <f>SUM(B7:B32)</f>
        <v>-674790517</v>
      </c>
      <c r="C33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F12" sqref="F12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4.914062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94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4.6" customHeight="1">
      <c r="A6" s="179" t="s">
        <v>30</v>
      </c>
      <c r="B6" s="71">
        <f>B7+B8</f>
        <v>20011985</v>
      </c>
      <c r="C6" s="187"/>
    </row>
    <row r="7" spans="1:3" s="33" customFormat="1" ht="24.6" customHeight="1">
      <c r="A7" s="163" t="s">
        <v>38</v>
      </c>
      <c r="B7" s="72">
        <v>889718</v>
      </c>
      <c r="C7" s="166"/>
    </row>
    <row r="8" spans="1:3" s="33" customFormat="1" ht="24.6" customHeight="1">
      <c r="A8" s="163" t="s">
        <v>43</v>
      </c>
      <c r="B8" s="72">
        <v>19122267</v>
      </c>
      <c r="C8" s="166"/>
    </row>
    <row r="9" spans="1:3" s="33" customFormat="1" ht="24.6" customHeight="1">
      <c r="A9" s="163"/>
      <c r="B9" s="72"/>
      <c r="C9" s="166"/>
    </row>
    <row r="10" spans="1:3" s="33" customFormat="1" ht="24.6" customHeight="1">
      <c r="A10" s="163"/>
      <c r="B10" s="72"/>
      <c r="C10" s="166"/>
    </row>
    <row r="11" spans="1:3" s="33" customFormat="1" ht="21" customHeight="1">
      <c r="A11" s="163"/>
      <c r="B11" s="72"/>
      <c r="C11" s="166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0.399999999999999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 thickBot="1">
      <c r="A32" s="168" t="s">
        <v>88</v>
      </c>
      <c r="B32" s="169">
        <f>B6+B9</f>
        <v>20011985</v>
      </c>
      <c r="C32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9" orientation="portrait" r:id="rId1"/>
  <headerFooter alignWithMargins="0">
    <oddFooter>&amp;C&amp;"標楷體,標準"&amp;10 44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A31" sqref="A31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20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3.4" hidden="1" customHeight="1">
      <c r="A6" s="163" t="s">
        <v>196</v>
      </c>
      <c r="B6" s="72">
        <f>B7</f>
        <v>0</v>
      </c>
      <c r="C6" s="312"/>
    </row>
    <row r="7" spans="1:3" s="33" customFormat="1" ht="23.4" hidden="1" customHeight="1">
      <c r="A7" s="163" t="s">
        <v>195</v>
      </c>
      <c r="B7" s="72"/>
      <c r="C7" s="287"/>
    </row>
    <row r="8" spans="1:3" s="33" customFormat="1" ht="23.4" customHeight="1">
      <c r="A8" s="163" t="s">
        <v>196</v>
      </c>
      <c r="B8" s="72">
        <f>B9</f>
        <v>18775507</v>
      </c>
      <c r="C8" s="551" t="s">
        <v>719</v>
      </c>
    </row>
    <row r="9" spans="1:3" s="33" customFormat="1" ht="23.4" customHeight="1">
      <c r="A9" s="163" t="s">
        <v>195</v>
      </c>
      <c r="B9" s="72">
        <v>18775507</v>
      </c>
      <c r="C9" s="552"/>
    </row>
    <row r="10" spans="1:3" s="33" customFormat="1" ht="23.4" customHeight="1">
      <c r="A10" s="163" t="s">
        <v>48</v>
      </c>
      <c r="B10" s="72">
        <f>B11</f>
        <v>47577</v>
      </c>
      <c r="C10" s="552"/>
    </row>
    <row r="11" spans="1:3" s="33" customFormat="1" ht="23.4" customHeight="1">
      <c r="A11" s="163" t="s">
        <v>95</v>
      </c>
      <c r="B11" s="72">
        <v>47577</v>
      </c>
      <c r="C11" s="552"/>
    </row>
    <row r="12" spans="1:3" s="33" customFormat="1" ht="23.4" customHeight="1">
      <c r="A12" s="163" t="s">
        <v>106</v>
      </c>
      <c r="B12" s="72">
        <f>B13</f>
        <v>2000</v>
      </c>
      <c r="C12" s="552"/>
    </row>
    <row r="13" spans="1:3" s="33" customFormat="1" ht="23.4" customHeight="1">
      <c r="A13" s="163" t="s">
        <v>107</v>
      </c>
      <c r="B13" s="72">
        <v>2000</v>
      </c>
      <c r="C13" s="552"/>
    </row>
    <row r="14" spans="1:3" s="33" customFormat="1" ht="21" customHeight="1">
      <c r="A14" s="163" t="s">
        <v>96</v>
      </c>
      <c r="B14" s="72">
        <f>B15</f>
        <v>7721756</v>
      </c>
      <c r="C14" s="166"/>
    </row>
    <row r="15" spans="1:3" s="33" customFormat="1" ht="21" customHeight="1">
      <c r="A15" s="163" t="s">
        <v>39</v>
      </c>
      <c r="B15" s="72">
        <v>7721756</v>
      </c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4" customHeight="1">
      <c r="A31" s="163"/>
      <c r="B31" s="72"/>
      <c r="C31" s="166"/>
    </row>
    <row r="32" spans="1:3" s="33" customFormat="1" ht="20.399999999999999" customHeight="1">
      <c r="A32" s="163"/>
      <c r="B32" s="72"/>
      <c r="C32" s="166"/>
    </row>
    <row r="33" spans="1:3" s="33" customFormat="1" ht="24" customHeight="1">
      <c r="A33" s="163"/>
      <c r="B33" s="72"/>
      <c r="C33" s="166"/>
    </row>
    <row r="34" spans="1:3" s="33" customFormat="1" ht="21" customHeight="1" thickBot="1">
      <c r="A34" s="168" t="s">
        <v>88</v>
      </c>
      <c r="B34" s="169">
        <f>B6+B8+B10+B12+B14</f>
        <v>26546840</v>
      </c>
      <c r="C34" s="170"/>
    </row>
  </sheetData>
  <mergeCells count="4">
    <mergeCell ref="A1:C1"/>
    <mergeCell ref="A2:C2"/>
    <mergeCell ref="A3:C3"/>
    <mergeCell ref="C8:C1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 xml:space="preserve">&amp;C&amp;"標楷體,標準"&amp;10 45
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C15" sqref="C15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387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6.4" customHeight="1">
      <c r="A6" s="179" t="s">
        <v>388</v>
      </c>
      <c r="B6" s="71">
        <v>428020034</v>
      </c>
      <c r="C6" s="187"/>
    </row>
    <row r="7" spans="1:3" s="33" customFormat="1" ht="21" customHeight="1">
      <c r="A7" s="163"/>
      <c r="B7" s="80"/>
      <c r="C7" s="166"/>
    </row>
    <row r="8" spans="1:3" s="33" customFormat="1" ht="21" customHeight="1">
      <c r="A8" s="163"/>
      <c r="B8" s="80"/>
      <c r="C8" s="166"/>
    </row>
    <row r="9" spans="1:3" s="33" customFormat="1" ht="21" customHeight="1">
      <c r="A9" s="163"/>
      <c r="B9" s="80"/>
      <c r="C9" s="166"/>
    </row>
    <row r="10" spans="1:3" s="33" customFormat="1" ht="21" customHeight="1">
      <c r="A10" s="163"/>
      <c r="B10" s="72"/>
      <c r="C10" s="166"/>
    </row>
    <row r="11" spans="1:3" s="33" customFormat="1" ht="21" customHeight="1">
      <c r="A11" s="163"/>
      <c r="B11" s="72"/>
      <c r="C11" s="166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>
      <c r="A32" s="163"/>
      <c r="B32" s="72"/>
      <c r="C32" s="166"/>
    </row>
    <row r="33" spans="1:3" s="33" customFormat="1" ht="17.25" customHeight="1">
      <c r="A33" s="163"/>
      <c r="B33" s="72"/>
      <c r="C33" s="166"/>
    </row>
    <row r="34" spans="1:3" s="33" customFormat="1" ht="21" customHeight="1" thickBot="1">
      <c r="A34" s="168" t="s">
        <v>88</v>
      </c>
      <c r="B34" s="169">
        <f>SUM(B6:B33)</f>
        <v>428020034</v>
      </c>
      <c r="C34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46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A32" sqref="A32"/>
    </sheetView>
  </sheetViews>
  <sheetFormatPr defaultColWidth="8.9140625" defaultRowHeight="16.2"/>
  <cols>
    <col min="1" max="1" width="41.75" style="27" customWidth="1"/>
    <col min="2" max="2" width="16.75" style="28" customWidth="1"/>
    <col min="3" max="3" width="1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556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6.4" customHeight="1">
      <c r="A6" s="179" t="s">
        <v>518</v>
      </c>
      <c r="B6" s="71">
        <f>B7</f>
        <v>93057332</v>
      </c>
      <c r="C6" s="532" t="s">
        <v>784</v>
      </c>
    </row>
    <row r="7" spans="1:3" s="33" customFormat="1" ht="21" customHeight="1">
      <c r="A7" s="163" t="s">
        <v>519</v>
      </c>
      <c r="B7" s="72">
        <v>93057332</v>
      </c>
      <c r="C7" s="553"/>
    </row>
    <row r="8" spans="1:3" s="33" customFormat="1" ht="21" customHeight="1">
      <c r="A8" s="163"/>
      <c r="B8" s="80"/>
      <c r="C8" s="311"/>
    </row>
    <row r="9" spans="1:3" s="33" customFormat="1" ht="21" customHeight="1">
      <c r="A9" s="163"/>
      <c r="B9" s="80"/>
      <c r="C9" s="166"/>
    </row>
    <row r="10" spans="1:3" s="33" customFormat="1" ht="21" customHeight="1">
      <c r="A10" s="163"/>
      <c r="B10" s="72"/>
      <c r="C10" s="166"/>
    </row>
    <row r="11" spans="1:3" s="33" customFormat="1" ht="21" customHeight="1">
      <c r="A11" s="163"/>
      <c r="B11" s="72"/>
      <c r="C11" s="166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4" customHeight="1">
      <c r="A32" s="163"/>
      <c r="B32" s="72"/>
      <c r="C32" s="166"/>
    </row>
    <row r="33" spans="1:3" s="33" customFormat="1" ht="24" customHeight="1">
      <c r="A33" s="163"/>
      <c r="B33" s="72"/>
      <c r="C33" s="166"/>
    </row>
    <row r="34" spans="1:3" s="33" customFormat="1" ht="21" customHeight="1" thickBot="1">
      <c r="A34" s="168" t="s">
        <v>88</v>
      </c>
      <c r="B34" s="169">
        <f>B6</f>
        <v>93057332</v>
      </c>
      <c r="C34" s="170"/>
    </row>
  </sheetData>
  <mergeCells count="4">
    <mergeCell ref="A1:C1"/>
    <mergeCell ref="A2:C2"/>
    <mergeCell ref="A3:C3"/>
    <mergeCell ref="C6:C7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 codeName="Sheet5">
    <pageSetUpPr fitToPage="1"/>
  </sheetPr>
  <dimension ref="A1:L49"/>
  <sheetViews>
    <sheetView topLeftCell="A3" zoomScale="80" zoomScaleNormal="80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I27" sqref="I27"/>
    </sheetView>
  </sheetViews>
  <sheetFormatPr defaultColWidth="9.75" defaultRowHeight="18" customHeight="1"/>
  <cols>
    <col min="1" max="1" width="35.4140625" style="73" customWidth="1"/>
    <col min="2" max="2" width="23.75" style="73" customWidth="1"/>
    <col min="3" max="3" width="8" style="73" hidden="1" customWidth="1"/>
    <col min="4" max="4" width="23.75" style="73" customWidth="1"/>
    <col min="5" max="5" width="7.9140625" style="73" hidden="1" customWidth="1"/>
    <col min="6" max="6" width="22.4140625" style="73" customWidth="1"/>
    <col min="7" max="7" width="12.4140625" style="73" customWidth="1"/>
    <col min="8" max="8" width="2.33203125" style="73" customWidth="1"/>
    <col min="9" max="9" width="16" style="73" customWidth="1"/>
    <col min="10" max="10" width="15.75" style="73" customWidth="1"/>
    <col min="11" max="12" width="13.08203125" style="73" bestFit="1" customWidth="1"/>
    <col min="13" max="16384" width="9.75" style="73"/>
  </cols>
  <sheetData>
    <row r="1" spans="1:8" ht="30" customHeight="1">
      <c r="A1" s="463" t="s">
        <v>395</v>
      </c>
      <c r="B1" s="464"/>
      <c r="C1" s="464"/>
      <c r="D1" s="464"/>
      <c r="E1" s="464"/>
      <c r="F1" s="464"/>
      <c r="G1" s="464"/>
      <c r="H1" s="134"/>
    </row>
    <row r="2" spans="1:8" ht="30" customHeight="1">
      <c r="A2" s="465" t="s">
        <v>399</v>
      </c>
      <c r="B2" s="466"/>
      <c r="C2" s="466"/>
      <c r="D2" s="466"/>
      <c r="E2" s="466"/>
      <c r="F2" s="466"/>
      <c r="G2" s="466"/>
      <c r="H2" s="134"/>
    </row>
    <row r="3" spans="1:8" ht="30" customHeight="1">
      <c r="A3" s="467" t="s">
        <v>729</v>
      </c>
      <c r="B3" s="468"/>
      <c r="C3" s="468"/>
      <c r="D3" s="468"/>
      <c r="E3" s="468"/>
      <c r="F3" s="468"/>
      <c r="G3" s="468"/>
      <c r="H3" s="135"/>
    </row>
    <row r="4" spans="1:8" ht="30.75" customHeight="1" thickBot="1">
      <c r="B4" s="73" t="s">
        <v>11</v>
      </c>
      <c r="F4" s="473" t="s">
        <v>77</v>
      </c>
      <c r="G4" s="413"/>
    </row>
    <row r="5" spans="1:8" s="74" customFormat="1" ht="39.9" customHeight="1">
      <c r="A5" s="469" t="s">
        <v>78</v>
      </c>
      <c r="B5" s="474" t="s">
        <v>80</v>
      </c>
      <c r="C5" s="475"/>
      <c r="D5" s="474" t="s">
        <v>81</v>
      </c>
      <c r="E5" s="475"/>
      <c r="F5" s="471" t="s">
        <v>79</v>
      </c>
      <c r="G5" s="472"/>
    </row>
    <row r="6" spans="1:8" s="74" customFormat="1" ht="54" customHeight="1">
      <c r="A6" s="470"/>
      <c r="B6" s="476"/>
      <c r="C6" s="477"/>
      <c r="D6" s="476"/>
      <c r="E6" s="477"/>
      <c r="F6" s="136" t="s">
        <v>82</v>
      </c>
      <c r="G6" s="137" t="s">
        <v>117</v>
      </c>
    </row>
    <row r="7" spans="1:8" s="74" customFormat="1" ht="24" customHeight="1">
      <c r="A7" s="241" t="s">
        <v>1</v>
      </c>
      <c r="B7" s="359">
        <f>B8+B27+B35+B38</f>
        <v>3579278632710</v>
      </c>
      <c r="C7" s="359">
        <f>C8+C27+C35+C38</f>
        <v>75.287391570175473</v>
      </c>
      <c r="D7" s="359">
        <f>D8+D27+D35+D38</f>
        <v>3081317081256</v>
      </c>
      <c r="E7" s="360">
        <v>100</v>
      </c>
      <c r="F7" s="359">
        <f t="shared" ref="F7:F12" si="0">B7-D7</f>
        <v>497961551454</v>
      </c>
      <c r="G7" s="354">
        <f>F7/D7*100</f>
        <v>16.160672151631406</v>
      </c>
    </row>
    <row r="8" spans="1:8" s="74" customFormat="1" ht="24" customHeight="1">
      <c r="A8" s="242" t="s">
        <v>298</v>
      </c>
      <c r="B8" s="361">
        <f>B9+B11+B20+B25</f>
        <v>3322059178373</v>
      </c>
      <c r="C8" s="361">
        <f>C9+C11+C20+C25</f>
        <v>75.15999434492656</v>
      </c>
      <c r="D8" s="361">
        <f>D9+D11+D20+D25</f>
        <v>2829275675602</v>
      </c>
      <c r="E8" s="361" t="e">
        <f>E9+E11+E20+E25</f>
        <v>#N/A</v>
      </c>
      <c r="F8" s="361">
        <f t="shared" si="0"/>
        <v>492783502771</v>
      </c>
      <c r="G8" s="355">
        <f>F8/D8*100</f>
        <v>17.417302492665296</v>
      </c>
    </row>
    <row r="9" spans="1:8" s="74" customFormat="1" ht="24" customHeight="1">
      <c r="A9" s="242" t="s">
        <v>297</v>
      </c>
      <c r="B9" s="361">
        <f>B10</f>
        <v>52310052045</v>
      </c>
      <c r="C9" s="361">
        <f>C10</f>
        <v>1.4614691230504786</v>
      </c>
      <c r="D9" s="361">
        <f>D10</f>
        <v>130543896221</v>
      </c>
      <c r="E9" s="361"/>
      <c r="F9" s="361">
        <f t="shared" si="0"/>
        <v>-78233844176</v>
      </c>
      <c r="G9" s="355">
        <f>F9/D9*100</f>
        <v>-59.9291475440235</v>
      </c>
    </row>
    <row r="10" spans="1:8" s="74" customFormat="1" ht="24" customHeight="1">
      <c r="A10" s="138" t="s">
        <v>276</v>
      </c>
      <c r="B10" s="362">
        <v>52310052045</v>
      </c>
      <c r="C10" s="362">
        <f>B10/$B$7*100</f>
        <v>1.4614691230504786</v>
      </c>
      <c r="D10" s="362">
        <v>130543896221</v>
      </c>
      <c r="E10" s="362">
        <f>D10/$D$7*100</f>
        <v>4.2366265067335416</v>
      </c>
      <c r="F10" s="362">
        <f t="shared" si="0"/>
        <v>-78233844176</v>
      </c>
      <c r="G10" s="356">
        <f>(F10/D10*100)</f>
        <v>-59.9291475440235</v>
      </c>
    </row>
    <row r="11" spans="1:8" s="74" customFormat="1" ht="24" customHeight="1">
      <c r="A11" s="242" t="s">
        <v>449</v>
      </c>
      <c r="B11" s="363">
        <f>B12+B14+B16++B17+B18+B19</f>
        <v>3212138957353</v>
      </c>
      <c r="C11" s="363">
        <f>C12+C14+C16++C17+C18+C19</f>
        <v>72.112380317923311</v>
      </c>
      <c r="D11" s="363">
        <f>D12+D14+D16++D17+D18+D19</f>
        <v>2646320680052</v>
      </c>
      <c r="E11" s="361">
        <f>D11/$D$7*100</f>
        <v>85.882777080939448</v>
      </c>
      <c r="F11" s="361">
        <f t="shared" si="0"/>
        <v>565818277301</v>
      </c>
      <c r="G11" s="355">
        <f>F11/D11*100</f>
        <v>21.381319413257266</v>
      </c>
    </row>
    <row r="12" spans="1:8" s="74" customFormat="1" ht="24" customHeight="1">
      <c r="A12" s="138" t="s">
        <v>447</v>
      </c>
      <c r="B12" s="461">
        <v>317456160115</v>
      </c>
      <c r="C12" s="461">
        <f>B12/$B$7*100</f>
        <v>8.8692776587399287</v>
      </c>
      <c r="D12" s="461">
        <v>241411221941</v>
      </c>
      <c r="E12" s="461">
        <f>D12/$D$7*100</f>
        <v>7.8346763924275029</v>
      </c>
      <c r="F12" s="461">
        <f t="shared" si="0"/>
        <v>76044938174</v>
      </c>
      <c r="G12" s="480">
        <f>(F12/D12*100)</f>
        <v>31.500167043844009</v>
      </c>
    </row>
    <row r="13" spans="1:8" s="74" customFormat="1" ht="15.75" customHeight="1">
      <c r="A13" s="138" t="s">
        <v>277</v>
      </c>
      <c r="B13" s="462"/>
      <c r="C13" s="462"/>
      <c r="D13" s="462"/>
      <c r="E13" s="462"/>
      <c r="F13" s="462"/>
      <c r="G13" s="481"/>
    </row>
    <row r="14" spans="1:8" s="74" customFormat="1" ht="25.2" customHeight="1">
      <c r="A14" s="138" t="s">
        <v>447</v>
      </c>
      <c r="B14" s="461">
        <v>93810853128</v>
      </c>
      <c r="C14" s="461">
        <f>B14/$B$7*100</f>
        <v>2.6209430098760556</v>
      </c>
      <c r="D14" s="461">
        <v>73055416135</v>
      </c>
      <c r="E14" s="461">
        <f>D14/$D$7*100</f>
        <v>2.3709152355466547</v>
      </c>
      <c r="F14" s="461">
        <f>B14-D14</f>
        <v>20755436993</v>
      </c>
      <c r="G14" s="478">
        <f>(F14/D14*100)</f>
        <v>28.410538316071971</v>
      </c>
    </row>
    <row r="15" spans="1:8" s="74" customFormat="1" ht="18.75" customHeight="1">
      <c r="A15" s="140" t="s">
        <v>279</v>
      </c>
      <c r="B15" s="462"/>
      <c r="C15" s="462"/>
      <c r="D15" s="462"/>
      <c r="E15" s="462"/>
      <c r="F15" s="462"/>
      <c r="G15" s="479"/>
    </row>
    <row r="16" spans="1:8" s="74" customFormat="1" ht="22.2" customHeight="1">
      <c r="A16" s="138" t="s">
        <v>280</v>
      </c>
      <c r="B16" s="364">
        <v>64543640896</v>
      </c>
      <c r="C16" s="362">
        <f>B16/$B$7*100</f>
        <v>1.8032583522879218</v>
      </c>
      <c r="D16" s="364">
        <v>56869597709</v>
      </c>
      <c r="E16" s="362" t="e">
        <f>#N/A</f>
        <v>#N/A</v>
      </c>
      <c r="F16" s="362">
        <f t="shared" ref="F16:F24" si="1">B16-D16</f>
        <v>7674043187</v>
      </c>
      <c r="G16" s="356">
        <f t="shared" ref="G16:G28" si="2">(F16/D16*100)</f>
        <v>13.494104928028234</v>
      </c>
    </row>
    <row r="17" spans="1:11" s="74" customFormat="1" ht="22.2" customHeight="1">
      <c r="A17" s="138" t="s">
        <v>281</v>
      </c>
      <c r="B17" s="362">
        <v>1827744958774</v>
      </c>
      <c r="C17" s="362">
        <f>B17/$B$7*100</f>
        <v>51.064617939234004</v>
      </c>
      <c r="D17" s="362">
        <v>1524141912836</v>
      </c>
      <c r="E17" s="362" t="e">
        <f>#N/A</f>
        <v>#N/A</v>
      </c>
      <c r="F17" s="362">
        <f t="shared" si="1"/>
        <v>303603045938</v>
      </c>
      <c r="G17" s="356">
        <f t="shared" si="2"/>
        <v>19.919604820333298</v>
      </c>
    </row>
    <row r="18" spans="1:11" s="74" customFormat="1" ht="22.2" customHeight="1">
      <c r="A18" s="138" t="s">
        <v>282</v>
      </c>
      <c r="B18" s="362">
        <v>277547407345</v>
      </c>
      <c r="C18" s="362">
        <f>B18/$B$7*100</f>
        <v>7.7542833577853907</v>
      </c>
      <c r="D18" s="362">
        <v>229390111353</v>
      </c>
      <c r="E18" s="362" t="e">
        <f>#N/A</f>
        <v>#N/A</v>
      </c>
      <c r="F18" s="362">
        <f t="shared" si="1"/>
        <v>48157295992</v>
      </c>
      <c r="G18" s="356">
        <f t="shared" si="2"/>
        <v>20.993623355408076</v>
      </c>
    </row>
    <row r="19" spans="1:11" s="74" customFormat="1" ht="22.2" customHeight="1">
      <c r="A19" s="138" t="s">
        <v>448</v>
      </c>
      <c r="B19" s="362">
        <v>631035937095</v>
      </c>
      <c r="C19" s="362"/>
      <c r="D19" s="362">
        <v>521452420078</v>
      </c>
      <c r="E19" s="362"/>
      <c r="F19" s="362">
        <f t="shared" si="1"/>
        <v>109583517017</v>
      </c>
      <c r="G19" s="356">
        <f t="shared" si="2"/>
        <v>21.015055793701805</v>
      </c>
    </row>
    <row r="20" spans="1:11" s="74" customFormat="1" ht="22.2" customHeight="1">
      <c r="A20" s="242" t="s">
        <v>296</v>
      </c>
      <c r="B20" s="361">
        <f>B21+B22+B23+B24</f>
        <v>56772545631</v>
      </c>
      <c r="C20" s="361">
        <f>C21+C22+C23+C24</f>
        <v>1.5861449039527686</v>
      </c>
      <c r="D20" s="361">
        <f>D21+D22+D23+D24</f>
        <v>52247569478</v>
      </c>
      <c r="E20" s="361" t="e">
        <f>E21+E22+E23+E24</f>
        <v>#N/A</v>
      </c>
      <c r="F20" s="361">
        <f t="shared" si="1"/>
        <v>4524976153</v>
      </c>
      <c r="G20" s="355">
        <f t="shared" si="2"/>
        <v>8.6606443097900296</v>
      </c>
    </row>
    <row r="21" spans="1:11" s="74" customFormat="1" ht="22.2" customHeight="1">
      <c r="A21" s="138" t="s">
        <v>283</v>
      </c>
      <c r="B21" s="362">
        <v>54129922401</v>
      </c>
      <c r="C21" s="362">
        <f>B21/$B$7*100</f>
        <v>1.5123137356874701</v>
      </c>
      <c r="D21" s="362">
        <v>49362538953</v>
      </c>
      <c r="E21" s="362" t="e">
        <f>#N/A</f>
        <v>#N/A</v>
      </c>
      <c r="F21" s="362">
        <f t="shared" si="1"/>
        <v>4767383448</v>
      </c>
      <c r="G21" s="356">
        <f t="shared" si="2"/>
        <v>9.657897565883335</v>
      </c>
    </row>
    <row r="22" spans="1:11" s="74" customFormat="1" ht="22.2" customHeight="1">
      <c r="A22" s="138" t="s">
        <v>285</v>
      </c>
      <c r="B22" s="362">
        <v>457818683</v>
      </c>
      <c r="C22" s="362">
        <f>B22/$B$7*100</f>
        <v>1.2790808706987115E-2</v>
      </c>
      <c r="D22" s="362">
        <v>314902243</v>
      </c>
      <c r="E22" s="362" t="e">
        <f>#N/A</f>
        <v>#N/A</v>
      </c>
      <c r="F22" s="362">
        <f t="shared" si="1"/>
        <v>142916440</v>
      </c>
      <c r="G22" s="356">
        <f t="shared" si="2"/>
        <v>45.384382987707077</v>
      </c>
    </row>
    <row r="23" spans="1:11" s="74" customFormat="1" ht="22.2" customHeight="1">
      <c r="A23" s="138" t="s">
        <v>284</v>
      </c>
      <c r="B23" s="362">
        <v>1810184064</v>
      </c>
      <c r="C23" s="362">
        <f>B23/$B$7*100</f>
        <v>5.0573991291352607E-2</v>
      </c>
      <c r="D23" s="362">
        <v>1961977993</v>
      </c>
      <c r="E23" s="362" t="e">
        <f>#N/A</f>
        <v>#N/A</v>
      </c>
      <c r="F23" s="362">
        <f t="shared" si="1"/>
        <v>-151793929</v>
      </c>
      <c r="G23" s="356">
        <f t="shared" si="2"/>
        <v>-7.7367804094426447</v>
      </c>
    </row>
    <row r="24" spans="1:11" s="74" customFormat="1" ht="22.2" customHeight="1">
      <c r="A24" s="138" t="s">
        <v>286</v>
      </c>
      <c r="B24" s="362">
        <v>374620483</v>
      </c>
      <c r="C24" s="362">
        <f>B24/$B$7*100</f>
        <v>1.0466368266958905E-2</v>
      </c>
      <c r="D24" s="362">
        <v>608150289</v>
      </c>
      <c r="E24" s="362" t="e">
        <f>#N/A</f>
        <v>#N/A</v>
      </c>
      <c r="F24" s="362">
        <f t="shared" si="1"/>
        <v>-233529806</v>
      </c>
      <c r="G24" s="356">
        <f t="shared" si="2"/>
        <v>-38.400015625085068</v>
      </c>
    </row>
    <row r="25" spans="1:11" s="74" customFormat="1" ht="20.399999999999999" customHeight="1">
      <c r="A25" s="242" t="s">
        <v>294</v>
      </c>
      <c r="B25" s="361">
        <f>B26</f>
        <v>837623344</v>
      </c>
      <c r="C25" s="361"/>
      <c r="D25" s="361">
        <f>D26</f>
        <v>163529851</v>
      </c>
      <c r="E25" s="361">
        <f>E26</f>
        <v>0</v>
      </c>
      <c r="F25" s="361">
        <f>F26</f>
        <v>674093493</v>
      </c>
      <c r="G25" s="355">
        <f t="shared" si="2"/>
        <v>412.21433816386224</v>
      </c>
    </row>
    <row r="26" spans="1:11" s="74" customFormat="1" ht="20.399999999999999" customHeight="1">
      <c r="A26" s="138" t="s">
        <v>295</v>
      </c>
      <c r="B26" s="362">
        <v>837623344</v>
      </c>
      <c r="C26" s="362"/>
      <c r="D26" s="362">
        <v>163529851</v>
      </c>
      <c r="E26" s="362"/>
      <c r="F26" s="362">
        <f>B26-D26</f>
        <v>674093493</v>
      </c>
      <c r="G26" s="356">
        <f t="shared" si="2"/>
        <v>412.21433816386224</v>
      </c>
    </row>
    <row r="27" spans="1:11" s="74" customFormat="1" ht="20.399999999999999" customHeight="1">
      <c r="A27" s="242" t="s">
        <v>450</v>
      </c>
      <c r="B27" s="361">
        <f>B28</f>
        <v>252645779643</v>
      </c>
      <c r="C27" s="361">
        <f>C28</f>
        <v>0</v>
      </c>
      <c r="D27" s="361">
        <f>D28</f>
        <v>247413631412</v>
      </c>
      <c r="E27" s="361" t="e">
        <f>E28</f>
        <v>#N/A</v>
      </c>
      <c r="F27" s="361">
        <f>B27-D27</f>
        <v>5232148231</v>
      </c>
      <c r="G27" s="355">
        <f t="shared" si="2"/>
        <v>2.1147372524059853</v>
      </c>
      <c r="I27" s="266"/>
      <c r="K27" s="232"/>
    </row>
    <row r="28" spans="1:11" s="74" customFormat="1" ht="20.399999999999999" customHeight="1">
      <c r="A28" s="242" t="s">
        <v>451</v>
      </c>
      <c r="B28" s="361">
        <f>B29+B31+B33+B34</f>
        <v>252645779643</v>
      </c>
      <c r="C28" s="361"/>
      <c r="D28" s="361">
        <f>D29+D31+D33+D34</f>
        <v>247413631412</v>
      </c>
      <c r="E28" s="361" t="e">
        <f>E29+E31+E33+E34</f>
        <v>#N/A</v>
      </c>
      <c r="F28" s="361">
        <f>B28-D28</f>
        <v>5232148231</v>
      </c>
      <c r="G28" s="355">
        <f t="shared" si="2"/>
        <v>2.1147372524059853</v>
      </c>
      <c r="I28" s="266"/>
      <c r="K28" s="232"/>
    </row>
    <row r="29" spans="1:11" s="74" customFormat="1" ht="22.95" customHeight="1">
      <c r="A29" s="138" t="s">
        <v>278</v>
      </c>
      <c r="B29" s="461">
        <v>28055997879</v>
      </c>
      <c r="C29" s="461">
        <f>B29/$B$7*100</f>
        <v>0.7838450357735296</v>
      </c>
      <c r="D29" s="461">
        <v>32842821702</v>
      </c>
      <c r="E29" s="461">
        <f>D29/$D$7*100</f>
        <v>1.0658695887478311</v>
      </c>
      <c r="F29" s="461">
        <f>B29-D29</f>
        <v>-4786823823</v>
      </c>
      <c r="G29" s="480">
        <f>F29/D29*100</f>
        <v>-14.574946898391804</v>
      </c>
      <c r="I29" s="232"/>
      <c r="K29" s="232"/>
    </row>
    <row r="30" spans="1:11" s="74" customFormat="1" ht="16.5" customHeight="1">
      <c r="A30" s="138" t="s">
        <v>287</v>
      </c>
      <c r="B30" s="462"/>
      <c r="C30" s="462"/>
      <c r="D30" s="462"/>
      <c r="E30" s="462"/>
      <c r="F30" s="462"/>
      <c r="G30" s="480"/>
    </row>
    <row r="31" spans="1:11" s="74" customFormat="1" ht="26.4" customHeight="1">
      <c r="A31" s="139" t="s">
        <v>278</v>
      </c>
      <c r="B31" s="461">
        <v>300979971</v>
      </c>
      <c r="C31" s="461">
        <f>B31/$B$7*100</f>
        <v>8.4089561580769513E-3</v>
      </c>
      <c r="D31" s="461">
        <v>-13329955</v>
      </c>
      <c r="E31" s="461">
        <f>D31/$D$7*100</f>
        <v>-4.3260575424345721E-4</v>
      </c>
      <c r="F31" s="461">
        <f>B31-D31</f>
        <v>314309926</v>
      </c>
      <c r="G31" s="480">
        <f>F31/D31*100</f>
        <v>-2357.9218834572212</v>
      </c>
    </row>
    <row r="32" spans="1:11" s="74" customFormat="1" ht="18.75" customHeight="1">
      <c r="A32" s="140" t="s">
        <v>288</v>
      </c>
      <c r="B32" s="461"/>
      <c r="C32" s="462"/>
      <c r="D32" s="461"/>
      <c r="E32" s="462"/>
      <c r="F32" s="462"/>
      <c r="G32" s="480"/>
      <c r="I32" s="232"/>
    </row>
    <row r="33" spans="1:12" s="74" customFormat="1" ht="21" customHeight="1">
      <c r="A33" s="138" t="s">
        <v>289</v>
      </c>
      <c r="B33" s="362">
        <v>217183041793</v>
      </c>
      <c r="C33" s="362">
        <f>B33/$B$7*100</f>
        <v>6.067788067914762</v>
      </c>
      <c r="D33" s="362">
        <v>203125089665</v>
      </c>
      <c r="E33" s="362" t="e">
        <f>#N/A</f>
        <v>#N/A</v>
      </c>
      <c r="F33" s="362">
        <f t="shared" ref="F33:F43" si="3">B33-D33</f>
        <v>14057952128</v>
      </c>
      <c r="G33" s="356">
        <f t="shared" ref="G33:G43" si="4">(F33/D33*100)</f>
        <v>6.9208349156595075</v>
      </c>
      <c r="I33" s="232"/>
    </row>
    <row r="34" spans="1:12" s="74" customFormat="1" ht="21" customHeight="1">
      <c r="A34" s="138" t="s">
        <v>293</v>
      </c>
      <c r="B34" s="362">
        <v>7105760000</v>
      </c>
      <c r="C34" s="362"/>
      <c r="D34" s="362">
        <v>11459050000</v>
      </c>
      <c r="E34" s="362"/>
      <c r="F34" s="362">
        <f t="shared" si="3"/>
        <v>-4353290000</v>
      </c>
      <c r="G34" s="356">
        <f t="shared" si="4"/>
        <v>-37.98997299078021</v>
      </c>
      <c r="I34" s="232"/>
    </row>
    <row r="35" spans="1:12" s="74" customFormat="1" ht="23.4" customHeight="1">
      <c r="A35" s="242" t="s">
        <v>299</v>
      </c>
      <c r="B35" s="361">
        <f>B36</f>
        <v>13773032</v>
      </c>
      <c r="C35" s="361"/>
      <c r="D35" s="361">
        <f>D36</f>
        <v>14460875</v>
      </c>
      <c r="E35" s="361">
        <f>E36</f>
        <v>0</v>
      </c>
      <c r="F35" s="361">
        <f t="shared" si="3"/>
        <v>-687843</v>
      </c>
      <c r="G35" s="355">
        <f t="shared" si="4"/>
        <v>-4.7565793909428029</v>
      </c>
      <c r="I35" s="232"/>
      <c r="J35" s="235"/>
      <c r="K35" s="234"/>
    </row>
    <row r="36" spans="1:12" s="74" customFormat="1" ht="23.4" customHeight="1">
      <c r="A36" s="242" t="s">
        <v>300</v>
      </c>
      <c r="B36" s="361">
        <f>B37</f>
        <v>13773032</v>
      </c>
      <c r="C36" s="361"/>
      <c r="D36" s="361">
        <f>D37</f>
        <v>14460875</v>
      </c>
      <c r="E36" s="361">
        <f>E37</f>
        <v>0</v>
      </c>
      <c r="F36" s="361">
        <f t="shared" si="3"/>
        <v>-687843</v>
      </c>
      <c r="G36" s="355">
        <f t="shared" si="4"/>
        <v>-4.7565793909428029</v>
      </c>
      <c r="I36" s="232"/>
      <c r="J36" s="235"/>
      <c r="K36" s="234"/>
    </row>
    <row r="37" spans="1:12" s="74" customFormat="1" ht="23.4" customHeight="1">
      <c r="A37" s="138" t="s">
        <v>290</v>
      </c>
      <c r="B37" s="362">
        <v>13773032</v>
      </c>
      <c r="C37" s="362"/>
      <c r="D37" s="362">
        <v>14460875</v>
      </c>
      <c r="E37" s="362"/>
      <c r="F37" s="362">
        <f t="shared" si="3"/>
        <v>-687843</v>
      </c>
      <c r="G37" s="356">
        <f t="shared" si="4"/>
        <v>-4.7565793909428029</v>
      </c>
      <c r="I37" s="232"/>
      <c r="J37" s="232"/>
      <c r="K37" s="232"/>
    </row>
    <row r="38" spans="1:12" s="74" customFormat="1" ht="23.4" customHeight="1">
      <c r="A38" s="242" t="s">
        <v>301</v>
      </c>
      <c r="B38" s="361">
        <f>B39</f>
        <v>4559901662</v>
      </c>
      <c r="C38" s="361">
        <f>C39</f>
        <v>0.12739722524891936</v>
      </c>
      <c r="D38" s="361">
        <f>D39</f>
        <v>4613313367</v>
      </c>
      <c r="E38" s="361" t="e">
        <f>#N/A</f>
        <v>#N/A</v>
      </c>
      <c r="F38" s="361">
        <f t="shared" si="3"/>
        <v>-53411705</v>
      </c>
      <c r="G38" s="355">
        <f t="shared" si="4"/>
        <v>-1.1577731827641526</v>
      </c>
      <c r="J38" s="234"/>
      <c r="K38" s="234"/>
      <c r="L38" s="234"/>
    </row>
    <row r="39" spans="1:12" s="74" customFormat="1" ht="23.4" customHeight="1">
      <c r="A39" s="242" t="s">
        <v>302</v>
      </c>
      <c r="B39" s="361">
        <f>B40+B41+B42</f>
        <v>4559901662</v>
      </c>
      <c r="C39" s="361">
        <f>C40+C41+C42</f>
        <v>0.12739722524891936</v>
      </c>
      <c r="D39" s="361">
        <f>D40+D41+D42</f>
        <v>4613313367</v>
      </c>
      <c r="E39" s="361" t="e">
        <f>E40+E41+E42</f>
        <v>#N/A</v>
      </c>
      <c r="F39" s="361">
        <f t="shared" si="3"/>
        <v>-53411705</v>
      </c>
      <c r="G39" s="355">
        <f t="shared" si="4"/>
        <v>-1.1577731827641526</v>
      </c>
      <c r="J39" s="234"/>
      <c r="K39" s="234"/>
      <c r="L39" s="234"/>
    </row>
    <row r="40" spans="1:12" s="74" customFormat="1" ht="23.4" customHeight="1">
      <c r="A40" s="138" t="s">
        <v>291</v>
      </c>
      <c r="B40" s="362">
        <v>5234692179</v>
      </c>
      <c r="C40" s="362">
        <f>B40/$B$7*100</f>
        <v>0.14624992117578248</v>
      </c>
      <c r="D40" s="362">
        <v>5409621930</v>
      </c>
      <c r="E40" s="362" t="e">
        <f>#N/A</f>
        <v>#N/A</v>
      </c>
      <c r="F40" s="362">
        <f t="shared" si="3"/>
        <v>-174929751</v>
      </c>
      <c r="G40" s="356">
        <f t="shared" si="4"/>
        <v>-3.2336779402252978</v>
      </c>
      <c r="I40" s="232"/>
      <c r="J40" s="233"/>
      <c r="K40" s="233"/>
      <c r="L40" s="233"/>
    </row>
    <row r="41" spans="1:12" s="74" customFormat="1" ht="23.4" customHeight="1">
      <c r="A41" s="138" t="s">
        <v>292</v>
      </c>
      <c r="B41" s="362">
        <v>-674790517</v>
      </c>
      <c r="C41" s="362">
        <f>B41/$B$7*100</f>
        <v>-1.8852695926863117E-2</v>
      </c>
      <c r="D41" s="362">
        <v>-796458842</v>
      </c>
      <c r="E41" s="362" t="e">
        <f>#N/A</f>
        <v>#N/A</v>
      </c>
      <c r="F41" s="362">
        <f t="shared" si="3"/>
        <v>121668325</v>
      </c>
      <c r="G41" s="356">
        <f>-(F41/D41*100)</f>
        <v>15.276159744108911</v>
      </c>
      <c r="I41" s="232"/>
      <c r="J41" s="233"/>
      <c r="K41" s="233"/>
      <c r="L41" s="233"/>
    </row>
    <row r="42" spans="1:12" s="74" customFormat="1" ht="23.4" customHeight="1">
      <c r="A42" s="138" t="s">
        <v>720</v>
      </c>
      <c r="B42" s="362"/>
      <c r="C42" s="362">
        <f>B42/$B$7*100</f>
        <v>0</v>
      </c>
      <c r="D42" s="362">
        <v>150279</v>
      </c>
      <c r="E42" s="362" t="e">
        <f>#N/A</f>
        <v>#N/A</v>
      </c>
      <c r="F42" s="362">
        <f t="shared" si="3"/>
        <v>-150279</v>
      </c>
      <c r="G42" s="357"/>
      <c r="J42" s="233"/>
      <c r="K42" s="233"/>
      <c r="L42" s="233"/>
    </row>
    <row r="43" spans="1:12" s="74" customFormat="1" ht="30.6" customHeight="1" thickBot="1">
      <c r="A43" s="261" t="s">
        <v>119</v>
      </c>
      <c r="B43" s="365">
        <f>B7</f>
        <v>3579278632710</v>
      </c>
      <c r="C43" s="365">
        <f>B43/$B$7*100</f>
        <v>100</v>
      </c>
      <c r="D43" s="365">
        <f>D7</f>
        <v>3081317081256</v>
      </c>
      <c r="E43" s="365" t="e">
        <f>#N/A</f>
        <v>#N/A</v>
      </c>
      <c r="F43" s="365">
        <f t="shared" si="3"/>
        <v>497961551454</v>
      </c>
      <c r="G43" s="358">
        <f t="shared" si="4"/>
        <v>16.160672151631406</v>
      </c>
    </row>
    <row r="44" spans="1:12" s="74" customFormat="1" ht="25.95" customHeight="1">
      <c r="A44" s="96" t="s">
        <v>745</v>
      </c>
      <c r="B44" s="76"/>
      <c r="C44" s="77"/>
      <c r="D44" s="76"/>
      <c r="E44" s="77"/>
      <c r="F44" s="76"/>
      <c r="G44" s="77"/>
    </row>
    <row r="45" spans="1:12" s="74" customFormat="1" ht="21.9" customHeight="1">
      <c r="A45" s="97" t="s">
        <v>746</v>
      </c>
      <c r="B45" s="76"/>
      <c r="C45" s="77"/>
      <c r="D45" s="76"/>
      <c r="E45" s="77"/>
      <c r="F45" s="76"/>
      <c r="G45" s="77"/>
    </row>
    <row r="46" spans="1:12" ht="21.9" customHeight="1">
      <c r="A46" s="97"/>
    </row>
    <row r="47" spans="1:12" ht="21.9" customHeight="1">
      <c r="A47" s="96"/>
    </row>
    <row r="48" spans="1:12" ht="21.9" customHeight="1">
      <c r="A48" s="96"/>
    </row>
    <row r="49" ht="19.5" customHeight="1"/>
  </sheetData>
  <mergeCells count="32">
    <mergeCell ref="E31:E32"/>
    <mergeCell ref="F31:F32"/>
    <mergeCell ref="G31:G32"/>
    <mergeCell ref="F29:F30"/>
    <mergeCell ref="G29:G30"/>
    <mergeCell ref="E29:E30"/>
    <mergeCell ref="B12:B13"/>
    <mergeCell ref="B14:B15"/>
    <mergeCell ref="D12:D13"/>
    <mergeCell ref="D29:D30"/>
    <mergeCell ref="A1:G1"/>
    <mergeCell ref="A2:G2"/>
    <mergeCell ref="A3:G3"/>
    <mergeCell ref="A5:A6"/>
    <mergeCell ref="F5:G5"/>
    <mergeCell ref="F4:G4"/>
    <mergeCell ref="B5:C6"/>
    <mergeCell ref="D5:E6"/>
    <mergeCell ref="G14:G15"/>
    <mergeCell ref="E12:E13"/>
    <mergeCell ref="C12:C13"/>
    <mergeCell ref="G12:G13"/>
    <mergeCell ref="F12:F13"/>
    <mergeCell ref="F14:F15"/>
    <mergeCell ref="E14:E15"/>
    <mergeCell ref="D14:D15"/>
    <mergeCell ref="C14:C15"/>
    <mergeCell ref="B29:B30"/>
    <mergeCell ref="C29:C30"/>
    <mergeCell ref="D31:D32"/>
    <mergeCell ref="B31:B32"/>
    <mergeCell ref="C31:C32"/>
  </mergeCells>
  <phoneticPr fontId="2" type="noConversion"/>
  <printOptions horizontalCentered="1"/>
  <pageMargins left="0.39370078740157483" right="0.39370078740157483" top="0.78740157480314965" bottom="0.39370078740157483" header="0.11811023622047245" footer="0.39370078740157483"/>
  <pageSetup paperSize="9" scale="63" orientation="portrait" r:id="rId1"/>
  <headerFooter alignWithMargins="0">
    <oddFooter>&amp;C&amp;"標楷體,標準"&amp;14 &amp;16 12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B15" sqref="B15"/>
    </sheetView>
  </sheetViews>
  <sheetFormatPr defaultColWidth="8.9140625" defaultRowHeight="16.2"/>
  <cols>
    <col min="1" max="1" width="33.75" style="27" customWidth="1"/>
    <col min="2" max="2" width="18.25" style="28" customWidth="1"/>
    <col min="3" max="3" width="14.914062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97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5.95" customHeight="1">
      <c r="A6" s="179" t="s">
        <v>98</v>
      </c>
      <c r="B6" s="71">
        <v>2544386213613</v>
      </c>
      <c r="C6" s="187"/>
    </row>
    <row r="7" spans="1:3" s="33" customFormat="1" ht="21" customHeight="1">
      <c r="A7" s="163"/>
      <c r="B7" s="80"/>
      <c r="C7" s="166"/>
    </row>
    <row r="8" spans="1:3" s="33" customFormat="1" ht="21" customHeight="1">
      <c r="A8" s="163"/>
      <c r="B8" s="80"/>
      <c r="C8" s="166"/>
    </row>
    <row r="9" spans="1:3" s="33" customFormat="1" ht="21" customHeight="1">
      <c r="A9" s="163"/>
      <c r="B9" s="80"/>
      <c r="C9" s="166"/>
    </row>
    <row r="10" spans="1:3" s="33" customFormat="1" ht="21" customHeight="1">
      <c r="A10" s="163"/>
      <c r="B10" s="80"/>
      <c r="C10" s="166"/>
    </row>
    <row r="11" spans="1:3" s="33" customFormat="1" ht="21" customHeight="1">
      <c r="A11" s="163"/>
      <c r="B11" s="80"/>
      <c r="C11" s="166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1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 thickBot="1">
      <c r="A32" s="168" t="s">
        <v>88</v>
      </c>
      <c r="B32" s="169">
        <f>SUM(B6:B31)</f>
        <v>2544386213613</v>
      </c>
      <c r="C32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&amp;C&amp;"標楷體,標準"&amp;9 48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F9" sqref="F8:F9"/>
    </sheetView>
  </sheetViews>
  <sheetFormatPr defaultColWidth="8.9140625" defaultRowHeight="16.2"/>
  <cols>
    <col min="1" max="1" width="36.75" style="27" customWidth="1"/>
    <col min="2" max="2" width="16.75" style="28" customWidth="1"/>
    <col min="3" max="3" width="14.9140625" style="27" customWidth="1"/>
    <col min="4" max="16384" width="8.9140625" style="27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528" t="s">
        <v>99</v>
      </c>
      <c r="B2" s="528"/>
      <c r="C2" s="528"/>
    </row>
    <row r="3" spans="1:3" ht="20.100000000000001" customHeight="1">
      <c r="A3" s="529" t="s">
        <v>731</v>
      </c>
      <c r="B3" s="529"/>
      <c r="C3" s="529"/>
    </row>
    <row r="4" spans="1:3" ht="20.100000000000001" customHeight="1" thickBot="1">
      <c r="C4" s="68" t="s">
        <v>158</v>
      </c>
    </row>
    <row r="5" spans="1:3" s="33" customFormat="1" ht="21" customHeight="1">
      <c r="A5" s="160" t="s">
        <v>25</v>
      </c>
      <c r="B5" s="161" t="s">
        <v>17</v>
      </c>
      <c r="C5" s="162" t="s">
        <v>18</v>
      </c>
    </row>
    <row r="6" spans="1:3" s="33" customFormat="1" ht="25.95" customHeight="1">
      <c r="A6" s="179" t="s">
        <v>520</v>
      </c>
      <c r="B6" s="71">
        <v>1027567489312</v>
      </c>
      <c r="C6" s="187"/>
    </row>
    <row r="7" spans="1:3" s="33" customFormat="1" ht="21" customHeight="1">
      <c r="A7" s="163"/>
      <c r="B7" s="80"/>
      <c r="C7" s="166"/>
    </row>
    <row r="8" spans="1:3" s="33" customFormat="1" ht="21" customHeight="1">
      <c r="A8" s="163"/>
      <c r="B8" s="80"/>
      <c r="C8" s="166"/>
    </row>
    <row r="9" spans="1:3" s="33" customFormat="1" ht="21" customHeight="1">
      <c r="A9" s="163"/>
      <c r="B9" s="80"/>
      <c r="C9" s="166"/>
    </row>
    <row r="10" spans="1:3" s="33" customFormat="1" ht="21" customHeight="1">
      <c r="A10" s="163"/>
      <c r="B10" s="80"/>
      <c r="C10" s="166"/>
    </row>
    <row r="11" spans="1:3" s="33" customFormat="1" ht="21" customHeight="1">
      <c r="A11" s="163"/>
      <c r="B11" s="72"/>
      <c r="C11" s="166"/>
    </row>
    <row r="12" spans="1:3" s="33" customFormat="1" ht="21" customHeight="1">
      <c r="A12" s="163"/>
      <c r="B12" s="72"/>
      <c r="C12" s="166"/>
    </row>
    <row r="13" spans="1:3" s="33" customFormat="1" ht="21" customHeight="1">
      <c r="A13" s="163"/>
      <c r="B13" s="72"/>
      <c r="C13" s="166"/>
    </row>
    <row r="14" spans="1:3" s="33" customFormat="1" ht="21" customHeight="1">
      <c r="A14" s="163"/>
      <c r="B14" s="72"/>
      <c r="C14" s="166"/>
    </row>
    <row r="15" spans="1:3" s="33" customFormat="1" ht="21" customHeight="1">
      <c r="A15" s="163"/>
      <c r="B15" s="72"/>
      <c r="C15" s="166"/>
    </row>
    <row r="16" spans="1:3" s="33" customFormat="1" ht="21" customHeight="1">
      <c r="A16" s="163"/>
      <c r="B16" s="72"/>
      <c r="C16" s="166"/>
    </row>
    <row r="17" spans="1:3" s="33" customFormat="1" ht="21" customHeight="1">
      <c r="A17" s="163"/>
      <c r="B17" s="72"/>
      <c r="C17" s="166"/>
    </row>
    <row r="18" spans="1:3" s="33" customFormat="1" ht="21" customHeight="1">
      <c r="A18" s="163"/>
      <c r="B18" s="72"/>
      <c r="C18" s="166"/>
    </row>
    <row r="19" spans="1:3" s="33" customFormat="1" ht="21" customHeight="1">
      <c r="A19" s="163"/>
      <c r="B19" s="72"/>
      <c r="C19" s="166"/>
    </row>
    <row r="20" spans="1:3" s="33" customFormat="1" ht="21" customHeight="1">
      <c r="A20" s="163"/>
      <c r="B20" s="72"/>
      <c r="C20" s="166"/>
    </row>
    <row r="21" spans="1:3" s="33" customFormat="1" ht="21" customHeight="1">
      <c r="A21" s="163"/>
      <c r="B21" s="72"/>
      <c r="C21" s="166"/>
    </row>
    <row r="22" spans="1:3" s="33" customFormat="1" ht="21" customHeight="1">
      <c r="A22" s="163"/>
      <c r="B22" s="72"/>
      <c r="C22" s="166"/>
    </row>
    <row r="23" spans="1:3" s="33" customFormat="1" ht="21" customHeight="1">
      <c r="A23" s="163"/>
      <c r="B23" s="72"/>
      <c r="C23" s="166"/>
    </row>
    <row r="24" spans="1:3" s="33" customFormat="1" ht="21" customHeight="1">
      <c r="A24" s="163"/>
      <c r="B24" s="72"/>
      <c r="C24" s="166"/>
    </row>
    <row r="25" spans="1:3" s="33" customFormat="1" ht="21" customHeight="1">
      <c r="A25" s="163"/>
      <c r="B25" s="72"/>
      <c r="C25" s="166"/>
    </row>
    <row r="26" spans="1:3" s="33" customFormat="1" ht="21" customHeight="1">
      <c r="A26" s="163"/>
      <c r="B26" s="72"/>
      <c r="C26" s="166"/>
    </row>
    <row r="27" spans="1:3" s="33" customFormat="1" ht="21" customHeight="1">
      <c r="A27" s="163"/>
      <c r="B27" s="72"/>
      <c r="C27" s="166"/>
    </row>
    <row r="28" spans="1:3" s="33" customFormat="1" ht="21" customHeight="1">
      <c r="A28" s="163"/>
      <c r="B28" s="72"/>
      <c r="C28" s="166"/>
    </row>
    <row r="29" spans="1:3" s="33" customFormat="1" ht="21" customHeight="1">
      <c r="A29" s="163"/>
      <c r="B29" s="72"/>
      <c r="C29" s="166"/>
    </row>
    <row r="30" spans="1:3" s="33" customFormat="1" ht="25.2" customHeight="1">
      <c r="A30" s="163"/>
      <c r="B30" s="72"/>
      <c r="C30" s="166"/>
    </row>
    <row r="31" spans="1:3" s="33" customFormat="1" ht="21" customHeight="1">
      <c r="A31" s="163"/>
      <c r="B31" s="72"/>
      <c r="C31" s="166"/>
    </row>
    <row r="32" spans="1:3" s="33" customFormat="1" ht="21" customHeight="1" thickBot="1">
      <c r="A32" s="168" t="s">
        <v>88</v>
      </c>
      <c r="B32" s="169">
        <f>SUM(B6:B31)</f>
        <v>1027567489312</v>
      </c>
      <c r="C32" s="170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&amp;C&amp;"標楷體,標準"&amp;9 49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codeName="Sheet38">
    <pageSetUpPr fitToPage="1"/>
  </sheetPr>
  <dimension ref="A1:E19"/>
  <sheetViews>
    <sheetView topLeftCell="A3" zoomScale="75" zoomScaleNormal="75" workbookViewId="0">
      <pane xSplit="2" ySplit="3" topLeftCell="C6" activePane="bottomRight" state="frozen"/>
      <selection activeCell="C13" sqref="C13"/>
      <selection pane="topRight" activeCell="C13" sqref="C13"/>
      <selection pane="bottomLeft" activeCell="C13" sqref="C13"/>
      <selection pane="bottomRight" activeCell="H11" sqref="H11"/>
    </sheetView>
  </sheetViews>
  <sheetFormatPr defaultColWidth="9.75" defaultRowHeight="16.2"/>
  <cols>
    <col min="1" max="1" width="25.6640625" style="4" customWidth="1"/>
    <col min="2" max="2" width="17.4140625" style="4" bestFit="1" customWidth="1"/>
    <col min="3" max="3" width="14.75" style="4" customWidth="1"/>
    <col min="4" max="4" width="14.6640625" style="4" customWidth="1"/>
    <col min="5" max="5" width="17.4140625" style="4" bestFit="1" customWidth="1"/>
    <col min="6" max="6" width="15.75" style="4" bestFit="1" customWidth="1"/>
    <col min="7" max="7" width="15.75" style="4" customWidth="1"/>
    <col min="8" max="16384" width="9.75" style="4"/>
  </cols>
  <sheetData>
    <row r="1" spans="1:5" s="22" customFormat="1" ht="30" customHeight="1">
      <c r="A1" s="554" t="s">
        <v>22</v>
      </c>
      <c r="B1" s="555"/>
      <c r="C1" s="555"/>
      <c r="D1" s="555"/>
      <c r="E1" s="555"/>
    </row>
    <row r="2" spans="1:5" s="22" customFormat="1" ht="30" customHeight="1">
      <c r="A2" s="556" t="s">
        <v>410</v>
      </c>
      <c r="B2" s="557"/>
      <c r="C2" s="557"/>
      <c r="D2" s="557"/>
      <c r="E2" s="557"/>
    </row>
    <row r="3" spans="1:5" s="22" customFormat="1" ht="30" customHeight="1">
      <c r="A3" s="558" t="s">
        <v>727</v>
      </c>
      <c r="B3" s="559"/>
      <c r="C3" s="559"/>
      <c r="D3" s="559"/>
      <c r="E3" s="559"/>
    </row>
    <row r="4" spans="1:5" s="22" customFormat="1" ht="18.75" customHeight="1" thickBot="1">
      <c r="E4" s="86" t="s">
        <v>83</v>
      </c>
    </row>
    <row r="5" spans="1:5" s="22" customFormat="1" ht="45" customHeight="1">
      <c r="A5" s="23" t="s">
        <v>84</v>
      </c>
      <c r="B5" s="127" t="s">
        <v>4</v>
      </c>
      <c r="C5" s="24" t="s">
        <v>5</v>
      </c>
      <c r="D5" s="24" t="s">
        <v>6</v>
      </c>
      <c r="E5" s="25" t="s">
        <v>7</v>
      </c>
    </row>
    <row r="6" spans="1:5" ht="50.1" customHeight="1">
      <c r="A6" s="53" t="s">
        <v>49</v>
      </c>
      <c r="B6" s="58">
        <v>588964613533</v>
      </c>
      <c r="C6" s="59">
        <v>32416387175</v>
      </c>
      <c r="D6" s="88"/>
      <c r="E6" s="65">
        <v>621381000708</v>
      </c>
    </row>
    <row r="7" spans="1:5" ht="50.1" customHeight="1">
      <c r="A7" s="54" t="s">
        <v>46</v>
      </c>
      <c r="B7" s="59">
        <v>234280855872</v>
      </c>
      <c r="C7" s="59">
        <v>16160744349</v>
      </c>
      <c r="D7" s="302"/>
      <c r="E7" s="66">
        <v>250441600221</v>
      </c>
    </row>
    <row r="8" spans="1:5" ht="50.1" customHeight="1">
      <c r="A8" s="54" t="s">
        <v>85</v>
      </c>
      <c r="B8" s="59">
        <v>529522567254</v>
      </c>
      <c r="C8" s="59">
        <v>105687895668</v>
      </c>
      <c r="D8" s="89"/>
      <c r="E8" s="66">
        <v>635210462922</v>
      </c>
    </row>
    <row r="9" spans="1:5" ht="50.1" customHeight="1">
      <c r="A9" s="54" t="s">
        <v>50</v>
      </c>
      <c r="B9" s="59">
        <v>450990207776</v>
      </c>
      <c r="C9" s="59">
        <v>72301306177</v>
      </c>
      <c r="D9" s="238"/>
      <c r="E9" s="66">
        <v>523291513953</v>
      </c>
    </row>
    <row r="10" spans="1:5" ht="50.1" customHeight="1">
      <c r="A10" s="54" t="s">
        <v>274</v>
      </c>
      <c r="B10" s="59">
        <v>635619746286</v>
      </c>
      <c r="C10" s="59">
        <v>108044364148</v>
      </c>
      <c r="D10" s="59"/>
      <c r="E10" s="66">
        <v>743664110434</v>
      </c>
    </row>
    <row r="11" spans="1:5" ht="50.1" customHeight="1">
      <c r="A11" s="54" t="s">
        <v>275</v>
      </c>
      <c r="B11" s="59">
        <v>283076086882</v>
      </c>
      <c r="C11" s="59">
        <v>88726570876</v>
      </c>
      <c r="D11" s="89"/>
      <c r="E11" s="66">
        <v>371802657758</v>
      </c>
    </row>
    <row r="12" spans="1:5" ht="45" customHeight="1">
      <c r="A12" s="55"/>
      <c r="B12" s="59"/>
      <c r="C12" s="59"/>
      <c r="D12" s="59"/>
      <c r="E12" s="66"/>
    </row>
    <row r="13" spans="1:5" ht="45" customHeight="1">
      <c r="A13" s="56"/>
      <c r="B13" s="59"/>
      <c r="C13" s="59"/>
      <c r="D13" s="59"/>
      <c r="E13" s="66"/>
    </row>
    <row r="14" spans="1:5" ht="45" customHeight="1" thickBot="1">
      <c r="A14" s="57" t="s">
        <v>8</v>
      </c>
      <c r="B14" s="60">
        <f>SUM(B6:B13)</f>
        <v>2722454077603</v>
      </c>
      <c r="C14" s="60">
        <f>SUM(C6:C11)</f>
        <v>423337268393</v>
      </c>
      <c r="D14" s="60">
        <f>SUM(D6:D13)</f>
        <v>0</v>
      </c>
      <c r="E14" s="67">
        <f>B14+C14-D14</f>
        <v>3145791345996</v>
      </c>
    </row>
    <row r="15" spans="1:5" ht="22.5" customHeight="1">
      <c r="A15" s="115" t="s">
        <v>205</v>
      </c>
      <c r="B15" s="116"/>
      <c r="C15" s="116"/>
      <c r="D15" s="116"/>
      <c r="E15" s="116"/>
    </row>
    <row r="16" spans="1:5" ht="18" customHeight="1">
      <c r="A16" s="117" t="s">
        <v>206</v>
      </c>
      <c r="B16" s="118"/>
      <c r="C16" s="118"/>
      <c r="D16" s="118"/>
      <c r="E16" s="118"/>
    </row>
    <row r="17" spans="1:5" ht="23.25" customHeight="1">
      <c r="A17" s="119" t="s">
        <v>3</v>
      </c>
      <c r="B17" s="118"/>
      <c r="C17" s="118"/>
      <c r="D17" s="118"/>
      <c r="E17" s="118"/>
    </row>
    <row r="18" spans="1:5" ht="24.9" customHeight="1"/>
    <row r="19" spans="1:5" ht="24.9" customHeight="1">
      <c r="A19" s="5"/>
    </row>
  </sheetData>
  <mergeCells count="3">
    <mergeCell ref="A1:E1"/>
    <mergeCell ref="A2:E2"/>
    <mergeCell ref="A3:E3"/>
  </mergeCells>
  <phoneticPr fontId="2" type="noConversion"/>
  <pageMargins left="0.59055118110236227" right="0.39370078740157483" top="0.78740157480314965" bottom="0.78740157480314965" header="0.11811023622047245" footer="0.39370078740157483"/>
  <pageSetup paperSize="9" scale="80" fitToHeight="0" orientation="portrait" r:id="rId1"/>
  <headerFooter alignWithMargins="0">
    <oddFooter>&amp;C&amp;"標楷體,標準"51</oddFooter>
  </headerFooter>
  <ignoredErrors>
    <ignoredError sqref="C14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G59"/>
  <sheetViews>
    <sheetView topLeftCell="A3" zoomScale="75" zoomScaleNormal="75" workbookViewId="0">
      <pane xSplit="1" ySplit="3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H19" sqref="H19"/>
    </sheetView>
  </sheetViews>
  <sheetFormatPr defaultColWidth="8.9140625" defaultRowHeight="16.2"/>
  <cols>
    <col min="1" max="1" width="45" style="142" customWidth="1"/>
    <col min="2" max="2" width="27.25" style="142" customWidth="1"/>
    <col min="3" max="3" width="22.75" style="142" customWidth="1"/>
    <col min="4" max="16384" width="8.9140625" style="142"/>
  </cols>
  <sheetData>
    <row r="1" spans="1:3" ht="28.2">
      <c r="A1" s="560" t="s">
        <v>180</v>
      </c>
      <c r="B1" s="560"/>
      <c r="C1" s="560"/>
    </row>
    <row r="2" spans="1:3" ht="28.2">
      <c r="A2" s="561" t="s">
        <v>181</v>
      </c>
      <c r="B2" s="561"/>
      <c r="C2" s="561"/>
    </row>
    <row r="3" spans="1:3" ht="24.6">
      <c r="A3" s="562" t="s">
        <v>730</v>
      </c>
      <c r="B3" s="562"/>
      <c r="C3" s="562"/>
    </row>
    <row r="4" spans="1:3" ht="16.8" thickBot="1">
      <c r="C4" s="143" t="s">
        <v>182</v>
      </c>
    </row>
    <row r="5" spans="1:3" s="144" customFormat="1" ht="24.9" customHeight="1">
      <c r="A5" s="190" t="s">
        <v>183</v>
      </c>
      <c r="B5" s="191" t="s">
        <v>184</v>
      </c>
      <c r="C5" s="192" t="s">
        <v>185</v>
      </c>
    </row>
    <row r="6" spans="1:3" s="144" customFormat="1" ht="18" customHeight="1">
      <c r="A6" s="90" t="s">
        <v>186</v>
      </c>
      <c r="B6" s="145">
        <f>B7+B10+B30+B31</f>
        <v>289996488779</v>
      </c>
      <c r="C6" s="193"/>
    </row>
    <row r="7" spans="1:3" s="144" customFormat="1" ht="18" customHeight="1">
      <c r="A7" s="194" t="s">
        <v>324</v>
      </c>
      <c r="B7" s="113">
        <f>SUM(B8:B9)</f>
        <v>74681918</v>
      </c>
      <c r="C7" s="195"/>
    </row>
    <row r="8" spans="1:3" s="144" customFormat="1" ht="18" customHeight="1">
      <c r="A8" s="196" t="s">
        <v>325</v>
      </c>
      <c r="B8" s="113">
        <v>47807839</v>
      </c>
      <c r="C8" s="195"/>
    </row>
    <row r="9" spans="1:3" s="144" customFormat="1" ht="18" customHeight="1">
      <c r="A9" s="196" t="s">
        <v>438</v>
      </c>
      <c r="B9" s="113">
        <v>26874079</v>
      </c>
      <c r="C9" s="195"/>
    </row>
    <row r="10" spans="1:3" s="144" customFormat="1" ht="18" customHeight="1">
      <c r="A10" s="194" t="s">
        <v>316</v>
      </c>
      <c r="B10" s="113">
        <f>B11+B17+B26</f>
        <v>288905798212</v>
      </c>
      <c r="C10" s="195"/>
    </row>
    <row r="11" spans="1:3" s="144" customFormat="1" ht="18" customHeight="1">
      <c r="A11" s="194" t="s">
        <v>326</v>
      </c>
      <c r="B11" s="113">
        <f>SUM(B12:B16)</f>
        <v>8592727300</v>
      </c>
      <c r="C11" s="195"/>
    </row>
    <row r="12" spans="1:3" s="144" customFormat="1" ht="18" customHeight="1">
      <c r="A12" s="196" t="s">
        <v>327</v>
      </c>
      <c r="B12" s="113">
        <v>8486721179</v>
      </c>
      <c r="C12" s="195"/>
    </row>
    <row r="13" spans="1:3" s="144" customFormat="1" ht="18" customHeight="1">
      <c r="A13" s="196" t="s">
        <v>328</v>
      </c>
      <c r="B13" s="113">
        <v>53919704</v>
      </c>
      <c r="C13" s="195"/>
    </row>
    <row r="14" spans="1:3" s="144" customFormat="1" ht="18" customHeight="1">
      <c r="A14" s="197" t="s">
        <v>439</v>
      </c>
      <c r="B14" s="113">
        <v>942001</v>
      </c>
      <c r="C14" s="195"/>
    </row>
    <row r="15" spans="1:3" s="144" customFormat="1" ht="18" hidden="1" customHeight="1">
      <c r="A15" s="197" t="s">
        <v>597</v>
      </c>
      <c r="B15" s="113"/>
      <c r="C15" s="195"/>
    </row>
    <row r="16" spans="1:3" s="144" customFormat="1" ht="18" customHeight="1">
      <c r="A16" s="197" t="s">
        <v>329</v>
      </c>
      <c r="B16" s="113">
        <v>51144416</v>
      </c>
      <c r="C16" s="195"/>
    </row>
    <row r="17" spans="1:3" s="144" customFormat="1" ht="18" customHeight="1">
      <c r="A17" s="194" t="s">
        <v>330</v>
      </c>
      <c r="B17" s="113">
        <f>SUM(B18:B25)</f>
        <v>165083323822</v>
      </c>
      <c r="C17" s="195"/>
    </row>
    <row r="18" spans="1:3" s="144" customFormat="1" ht="18" customHeight="1">
      <c r="A18" s="196" t="s">
        <v>331</v>
      </c>
      <c r="B18" s="113">
        <v>118275482080</v>
      </c>
      <c r="C18" s="195"/>
    </row>
    <row r="19" spans="1:3" s="144" customFormat="1" ht="18" customHeight="1">
      <c r="A19" s="196" t="s">
        <v>332</v>
      </c>
      <c r="B19" s="227">
        <v>31596298528</v>
      </c>
      <c r="C19" s="195"/>
    </row>
    <row r="20" spans="1:3" s="144" customFormat="1" ht="18" customHeight="1">
      <c r="A20" s="196" t="s">
        <v>601</v>
      </c>
      <c r="B20" s="227">
        <v>8653801210</v>
      </c>
      <c r="C20" s="195"/>
    </row>
    <row r="21" spans="1:3" s="144" customFormat="1" ht="18" customHeight="1">
      <c r="A21" s="196" t="s">
        <v>440</v>
      </c>
      <c r="B21" s="227">
        <v>1320578405</v>
      </c>
      <c r="C21" s="195"/>
    </row>
    <row r="22" spans="1:3" s="144" customFormat="1" ht="18" customHeight="1">
      <c r="A22" s="196" t="s">
        <v>495</v>
      </c>
      <c r="B22" s="227">
        <v>2174456568</v>
      </c>
      <c r="C22" s="195"/>
    </row>
    <row r="23" spans="1:3" s="144" customFormat="1" ht="18" customHeight="1">
      <c r="A23" s="196" t="s">
        <v>496</v>
      </c>
      <c r="B23" s="227">
        <v>53061</v>
      </c>
      <c r="C23" s="195"/>
    </row>
    <row r="24" spans="1:3" s="144" customFormat="1" ht="18" customHeight="1">
      <c r="A24" s="196" t="s">
        <v>600</v>
      </c>
      <c r="B24" s="227">
        <v>2802087845</v>
      </c>
      <c r="C24" s="195"/>
    </row>
    <row r="25" spans="1:3" s="144" customFormat="1" ht="18" customHeight="1">
      <c r="A25" s="196" t="s">
        <v>733</v>
      </c>
      <c r="B25" s="227">
        <v>260566125</v>
      </c>
      <c r="C25" s="195"/>
    </row>
    <row r="26" spans="1:3" s="144" customFormat="1" ht="18" customHeight="1">
      <c r="A26" s="194" t="s">
        <v>333</v>
      </c>
      <c r="B26" s="113">
        <f>SUM(B27:B28)</f>
        <v>115229747090</v>
      </c>
      <c r="C26" s="195"/>
    </row>
    <row r="27" spans="1:3" s="144" customFormat="1" ht="18" customHeight="1">
      <c r="A27" s="196" t="s">
        <v>497</v>
      </c>
      <c r="B27" s="113">
        <v>115222277883</v>
      </c>
      <c r="C27" s="195"/>
    </row>
    <row r="28" spans="1:3" s="144" customFormat="1" ht="18" customHeight="1">
      <c r="A28" s="196" t="s">
        <v>734</v>
      </c>
      <c r="B28" s="113">
        <v>7469207</v>
      </c>
      <c r="C28" s="195"/>
    </row>
    <row r="29" spans="1:3" s="144" customFormat="1" ht="18" hidden="1" customHeight="1">
      <c r="A29" s="194" t="s">
        <v>446</v>
      </c>
      <c r="B29" s="113"/>
      <c r="C29" s="195"/>
    </row>
    <row r="30" spans="1:3" s="144" customFormat="1" ht="18" customHeight="1">
      <c r="A30" s="194" t="s">
        <v>187</v>
      </c>
      <c r="B30" s="113">
        <v>689127967</v>
      </c>
      <c r="C30" s="195" t="s">
        <v>188</v>
      </c>
    </row>
    <row r="31" spans="1:3" s="144" customFormat="1" ht="18" customHeight="1">
      <c r="A31" s="194" t="s">
        <v>444</v>
      </c>
      <c r="B31" s="113">
        <v>326880682</v>
      </c>
      <c r="C31" s="195"/>
    </row>
    <row r="32" spans="1:3" s="146" customFormat="1" ht="18" customHeight="1">
      <c r="A32" s="91" t="s">
        <v>189</v>
      </c>
      <c r="B32" s="113">
        <f>B33+B51</f>
        <v>68418471750</v>
      </c>
      <c r="C32" s="195"/>
    </row>
    <row r="33" spans="1:7" s="146" customFormat="1" ht="18" customHeight="1">
      <c r="A33" s="194" t="s">
        <v>317</v>
      </c>
      <c r="B33" s="113">
        <f>B34+B35+B36+B37+B39+B40+B42</f>
        <v>34777620820</v>
      </c>
      <c r="C33" s="195"/>
    </row>
    <row r="34" spans="1:7" s="146" customFormat="1" ht="18" customHeight="1">
      <c r="A34" s="194" t="s">
        <v>318</v>
      </c>
      <c r="B34" s="113">
        <v>5041391153</v>
      </c>
      <c r="C34" s="195"/>
    </row>
    <row r="35" spans="1:7" s="146" customFormat="1" ht="18" customHeight="1">
      <c r="A35" s="194" t="s">
        <v>319</v>
      </c>
      <c r="B35" s="113">
        <v>247815703</v>
      </c>
      <c r="C35" s="195"/>
    </row>
    <row r="36" spans="1:7" s="146" customFormat="1" ht="18" customHeight="1">
      <c r="A36" s="194" t="s">
        <v>599</v>
      </c>
      <c r="B36" s="113">
        <v>1807709</v>
      </c>
      <c r="C36" s="195"/>
    </row>
    <row r="37" spans="1:7" s="146" customFormat="1" ht="18" customHeight="1">
      <c r="A37" s="194" t="s">
        <v>598</v>
      </c>
      <c r="B37" s="113">
        <v>1635752</v>
      </c>
      <c r="C37" s="195"/>
    </row>
    <row r="38" spans="1:7" s="146" customFormat="1" ht="18" hidden="1" customHeight="1">
      <c r="A38" s="194" t="s">
        <v>499</v>
      </c>
      <c r="B38" s="113"/>
      <c r="C38" s="195"/>
    </row>
    <row r="39" spans="1:7" s="146" customFormat="1" ht="18" customHeight="1">
      <c r="A39" s="194" t="s">
        <v>493</v>
      </c>
      <c r="B39" s="113">
        <v>57644855</v>
      </c>
      <c r="C39" s="195"/>
    </row>
    <row r="40" spans="1:7" s="144" customFormat="1" ht="18" customHeight="1">
      <c r="A40" s="194" t="s">
        <v>334</v>
      </c>
      <c r="B40" s="113">
        <f>SUM(B41:B41)</f>
        <v>378589674</v>
      </c>
      <c r="C40" s="195"/>
    </row>
    <row r="41" spans="1:7" s="144" customFormat="1" ht="18" customHeight="1">
      <c r="A41" s="196" t="s">
        <v>602</v>
      </c>
      <c r="B41" s="113">
        <v>378589674</v>
      </c>
      <c r="C41" s="195"/>
      <c r="G41" s="144">
        <v>1</v>
      </c>
    </row>
    <row r="42" spans="1:7" s="146" customFormat="1" ht="18" customHeight="1">
      <c r="A42" s="194" t="s">
        <v>441</v>
      </c>
      <c r="B42" s="113">
        <f>SUM(B43:B50)</f>
        <v>29048735974</v>
      </c>
      <c r="C42" s="195"/>
    </row>
    <row r="43" spans="1:7" s="146" customFormat="1" ht="18" customHeight="1">
      <c r="A43" s="196" t="s">
        <v>735</v>
      </c>
      <c r="B43" s="113">
        <v>6447732478</v>
      </c>
      <c r="C43" s="195"/>
    </row>
    <row r="44" spans="1:7" s="146" customFormat="1" ht="18" customHeight="1">
      <c r="A44" s="196" t="s">
        <v>736</v>
      </c>
      <c r="B44" s="113">
        <v>21561683294</v>
      </c>
      <c r="C44" s="195"/>
    </row>
    <row r="45" spans="1:7" s="146" customFormat="1" ht="18" customHeight="1">
      <c r="A45" s="196" t="s">
        <v>737</v>
      </c>
      <c r="B45" s="113">
        <v>122759708</v>
      </c>
      <c r="C45" s="195"/>
    </row>
    <row r="46" spans="1:7" s="146" customFormat="1" ht="18" customHeight="1">
      <c r="A46" s="196" t="s">
        <v>738</v>
      </c>
      <c r="B46" s="113">
        <v>477566968</v>
      </c>
      <c r="C46" s="195"/>
    </row>
    <row r="47" spans="1:7" s="146" customFormat="1" ht="18" hidden="1" customHeight="1">
      <c r="A47" s="196" t="s">
        <v>498</v>
      </c>
      <c r="B47" s="113"/>
      <c r="C47" s="195"/>
    </row>
    <row r="48" spans="1:7" s="146" customFormat="1" ht="18" hidden="1" customHeight="1">
      <c r="A48" s="196" t="s">
        <v>442</v>
      </c>
      <c r="B48" s="113"/>
      <c r="C48" s="195"/>
    </row>
    <row r="49" spans="1:3" s="144" customFormat="1" ht="18" hidden="1" customHeight="1">
      <c r="A49" s="196" t="s">
        <v>603</v>
      </c>
      <c r="B49" s="113"/>
      <c r="C49" s="195"/>
    </row>
    <row r="50" spans="1:3" s="144" customFormat="1" ht="18" customHeight="1">
      <c r="A50" s="196" t="s">
        <v>739</v>
      </c>
      <c r="B50" s="113">
        <v>438993526</v>
      </c>
      <c r="C50" s="195"/>
    </row>
    <row r="51" spans="1:3" s="144" customFormat="1" ht="18" customHeight="1">
      <c r="A51" s="194" t="s">
        <v>500</v>
      </c>
      <c r="B51" s="113">
        <v>33640850930</v>
      </c>
      <c r="C51" s="195"/>
    </row>
    <row r="52" spans="1:3" s="146" customFormat="1" ht="22.2" customHeight="1" thickBot="1">
      <c r="A52" s="92" t="s">
        <v>443</v>
      </c>
      <c r="B52" s="264">
        <f>B6-B32</f>
        <v>221578017029</v>
      </c>
      <c r="C52" s="198"/>
    </row>
    <row r="53" spans="1:3" ht="16.2" customHeight="1">
      <c r="A53" s="147" t="s">
        <v>494</v>
      </c>
      <c r="B53" s="148"/>
      <c r="C53" s="149"/>
    </row>
    <row r="54" spans="1:3" ht="16.2" customHeight="1">
      <c r="A54" s="563" t="s">
        <v>741</v>
      </c>
      <c r="B54" s="564"/>
      <c r="C54" s="564"/>
    </row>
    <row r="55" spans="1:3" ht="16.2" customHeight="1">
      <c r="A55" s="563" t="s">
        <v>445</v>
      </c>
      <c r="B55" s="564"/>
      <c r="C55" s="564"/>
    </row>
    <row r="56" spans="1:3" ht="16.2" customHeight="1">
      <c r="A56" s="147" t="s">
        <v>740</v>
      </c>
      <c r="B56" s="148"/>
      <c r="C56" s="149"/>
    </row>
    <row r="57" spans="1:3">
      <c r="A57" s="150"/>
      <c r="B57" s="151"/>
      <c r="C57" s="152"/>
    </row>
    <row r="58" spans="1:3">
      <c r="A58" s="150"/>
      <c r="B58" s="151"/>
      <c r="C58" s="152"/>
    </row>
    <row r="59" spans="1:3" ht="16.2" customHeight="1">
      <c r="A59" s="147"/>
      <c r="B59" s="148"/>
      <c r="C59" s="149"/>
    </row>
  </sheetData>
  <mergeCells count="5">
    <mergeCell ref="A1:C1"/>
    <mergeCell ref="A2:C2"/>
    <mergeCell ref="A3:C3"/>
    <mergeCell ref="A55:C55"/>
    <mergeCell ref="A54:C54"/>
  </mergeCells>
  <phoneticPr fontId="8" type="noConversion"/>
  <pageMargins left="0.70866141732283472" right="0.39370078740157483" top="0.78740157480314965" bottom="0.78740157480314965" header="0.11811023622047245" footer="0.39370078740157483"/>
  <pageSetup paperSize="9" scale="75" fitToHeight="0" orientation="portrait" r:id="rId1"/>
  <headerFooter alignWithMargins="0">
    <oddFooter>&amp;C&amp;"標楷體,標準"&amp;14 &amp;12 52</oddFooter>
  </headerFooter>
  <ignoredErrors>
    <ignoredError sqref="B42" formulaRange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>
    <pageSetUpPr fitToPage="1"/>
  </sheetPr>
  <dimension ref="A1:C90"/>
  <sheetViews>
    <sheetView zoomScale="75" zoomScaleNormal="75"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B12" sqref="B12"/>
    </sheetView>
  </sheetViews>
  <sheetFormatPr defaultColWidth="8.9140625" defaultRowHeight="16.2"/>
  <cols>
    <col min="1" max="1" width="51.1640625" style="27" customWidth="1"/>
    <col min="2" max="2" width="39.58203125" style="27" customWidth="1"/>
    <col min="3" max="3" width="18.08203125" style="27" bestFit="1" customWidth="1"/>
    <col min="4" max="4" width="12.83203125" style="27" customWidth="1"/>
    <col min="5" max="16384" width="8.9140625" style="27"/>
  </cols>
  <sheetData>
    <row r="1" spans="1:3" ht="19.8">
      <c r="A1" s="565" t="s">
        <v>15</v>
      </c>
      <c r="B1" s="565"/>
    </row>
    <row r="2" spans="1:3" ht="19.8">
      <c r="A2" s="530" t="s">
        <v>166</v>
      </c>
      <c r="B2" s="530"/>
    </row>
    <row r="3" spans="1:3" ht="17.399999999999999">
      <c r="A3" s="531" t="s">
        <v>730</v>
      </c>
      <c r="B3" s="531"/>
    </row>
    <row r="4" spans="1:3" ht="16.8" thickBot="1">
      <c r="B4" s="68" t="s">
        <v>159</v>
      </c>
    </row>
    <row r="5" spans="1:3" s="33" customFormat="1" ht="18.899999999999999" customHeight="1">
      <c r="A5" s="160" t="s">
        <v>44</v>
      </c>
      <c r="B5" s="162" t="s">
        <v>45</v>
      </c>
      <c r="C5" s="272" t="s">
        <v>555</v>
      </c>
    </row>
    <row r="6" spans="1:3" s="33" customFormat="1" ht="15" customHeight="1">
      <c r="A6" s="199" t="s">
        <v>465</v>
      </c>
      <c r="B6" s="288">
        <f>SUM(B7:B18)</f>
        <v>1349005828</v>
      </c>
      <c r="C6" s="270">
        <v>1349005828</v>
      </c>
    </row>
    <row r="7" spans="1:3" s="33" customFormat="1" ht="15" customHeight="1">
      <c r="A7" s="276" t="s">
        <v>786</v>
      </c>
      <c r="B7" s="321">
        <v>359761354</v>
      </c>
    </row>
    <row r="8" spans="1:3" s="33" customFormat="1" ht="15" customHeight="1">
      <c r="A8" s="276" t="s">
        <v>795</v>
      </c>
      <c r="B8" s="321">
        <v>44076521</v>
      </c>
    </row>
    <row r="9" spans="1:3" s="33" customFormat="1" ht="15" customHeight="1">
      <c r="A9" s="276" t="s">
        <v>796</v>
      </c>
      <c r="B9" s="321">
        <v>175898998</v>
      </c>
    </row>
    <row r="10" spans="1:3" s="33" customFormat="1" ht="15" customHeight="1">
      <c r="A10" s="276" t="s">
        <v>797</v>
      </c>
      <c r="B10" s="321">
        <v>253092</v>
      </c>
    </row>
    <row r="11" spans="1:3" s="33" customFormat="1" ht="15" customHeight="1">
      <c r="A11" s="276" t="s">
        <v>798</v>
      </c>
      <c r="B11" s="322">
        <v>157957695</v>
      </c>
    </row>
    <row r="12" spans="1:3" s="33" customFormat="1" ht="15" customHeight="1">
      <c r="A12" s="276" t="s">
        <v>799</v>
      </c>
      <c r="B12" s="322">
        <v>54940342</v>
      </c>
    </row>
    <row r="13" spans="1:3" s="33" customFormat="1" ht="15" customHeight="1">
      <c r="A13" s="276" t="s">
        <v>800</v>
      </c>
      <c r="B13" s="322">
        <v>51461803</v>
      </c>
    </row>
    <row r="14" spans="1:3" s="33" customFormat="1" ht="15" customHeight="1">
      <c r="A14" s="276" t="s">
        <v>801</v>
      </c>
      <c r="B14" s="322">
        <v>200015783</v>
      </c>
    </row>
    <row r="15" spans="1:3" s="33" customFormat="1" ht="15" customHeight="1">
      <c r="A15" s="276" t="s">
        <v>802</v>
      </c>
      <c r="B15" s="322">
        <v>148431710</v>
      </c>
    </row>
    <row r="16" spans="1:3" s="33" customFormat="1" ht="15" customHeight="1">
      <c r="A16" s="276" t="s">
        <v>803</v>
      </c>
      <c r="B16" s="322">
        <v>39820300</v>
      </c>
    </row>
    <row r="17" spans="1:3" s="33" customFormat="1" ht="15" customHeight="1">
      <c r="A17" s="276" t="s">
        <v>804</v>
      </c>
      <c r="B17" s="322">
        <v>225083</v>
      </c>
    </row>
    <row r="18" spans="1:3" s="33" customFormat="1" ht="15" customHeight="1">
      <c r="A18" s="276" t="s">
        <v>805</v>
      </c>
      <c r="B18" s="322">
        <v>116163147</v>
      </c>
    </row>
    <row r="19" spans="1:3" s="33" customFormat="1" ht="15" customHeight="1">
      <c r="A19" s="201" t="s">
        <v>466</v>
      </c>
      <c r="B19" s="200">
        <f>SUM(B20:B61)</f>
        <v>3692385325</v>
      </c>
      <c r="C19" s="270">
        <v>3692385325</v>
      </c>
    </row>
    <row r="20" spans="1:3" s="33" customFormat="1" ht="15" customHeight="1">
      <c r="A20" s="276" t="s">
        <v>685</v>
      </c>
      <c r="B20" s="200">
        <v>31359111</v>
      </c>
      <c r="C20" s="271">
        <f>C19-B19</f>
        <v>0</v>
      </c>
    </row>
    <row r="21" spans="1:3" ht="15" customHeight="1">
      <c r="A21" s="276" t="s">
        <v>686</v>
      </c>
      <c r="B21" s="200">
        <v>55029250</v>
      </c>
    </row>
    <row r="22" spans="1:3" ht="15" customHeight="1">
      <c r="A22" s="276" t="s">
        <v>687</v>
      </c>
      <c r="B22" s="200">
        <v>48937805</v>
      </c>
    </row>
    <row r="23" spans="1:3" ht="15" customHeight="1">
      <c r="A23" s="276" t="s">
        <v>688</v>
      </c>
      <c r="B23" s="200">
        <v>51121512</v>
      </c>
    </row>
    <row r="24" spans="1:3" ht="15" customHeight="1">
      <c r="A24" s="276" t="s">
        <v>689</v>
      </c>
      <c r="B24" s="200">
        <v>194973181</v>
      </c>
    </row>
    <row r="25" spans="1:3" ht="15" customHeight="1">
      <c r="A25" s="276" t="s">
        <v>690</v>
      </c>
      <c r="B25" s="200">
        <v>79745513</v>
      </c>
    </row>
    <row r="26" spans="1:3" ht="15" customHeight="1">
      <c r="A26" s="276" t="s">
        <v>787</v>
      </c>
      <c r="B26" s="200">
        <v>7497163</v>
      </c>
    </row>
    <row r="27" spans="1:3" ht="15" customHeight="1">
      <c r="A27" s="276" t="s">
        <v>691</v>
      </c>
      <c r="B27" s="200">
        <v>177856699</v>
      </c>
    </row>
    <row r="28" spans="1:3" ht="15" customHeight="1">
      <c r="A28" s="276" t="s">
        <v>692</v>
      </c>
      <c r="B28" s="200">
        <v>36030956</v>
      </c>
    </row>
    <row r="29" spans="1:3" ht="15" customHeight="1">
      <c r="A29" s="276" t="s">
        <v>693</v>
      </c>
      <c r="B29" s="200">
        <v>38174499</v>
      </c>
    </row>
    <row r="30" spans="1:3" ht="15" customHeight="1">
      <c r="A30" s="276" t="s">
        <v>694</v>
      </c>
      <c r="B30" s="200">
        <v>38092233</v>
      </c>
    </row>
    <row r="31" spans="1:3" ht="15" customHeight="1">
      <c r="A31" s="276" t="s">
        <v>788</v>
      </c>
      <c r="B31" s="200">
        <v>17615789</v>
      </c>
    </row>
    <row r="32" spans="1:3" ht="15" customHeight="1">
      <c r="A32" s="276" t="s">
        <v>695</v>
      </c>
      <c r="B32" s="200">
        <v>191670130</v>
      </c>
    </row>
    <row r="33" spans="1:2" ht="15" customHeight="1">
      <c r="A33" s="276" t="s">
        <v>696</v>
      </c>
      <c r="B33" s="200">
        <v>76693909</v>
      </c>
    </row>
    <row r="34" spans="1:2" ht="15" customHeight="1">
      <c r="A34" s="276" t="s">
        <v>697</v>
      </c>
      <c r="B34" s="200">
        <v>212795</v>
      </c>
    </row>
    <row r="35" spans="1:2" ht="15" customHeight="1">
      <c r="A35" s="276" t="s">
        <v>698</v>
      </c>
      <c r="B35" s="200">
        <v>114992071</v>
      </c>
    </row>
    <row r="36" spans="1:2" ht="15" customHeight="1">
      <c r="A36" s="276" t="s">
        <v>789</v>
      </c>
      <c r="B36" s="200">
        <v>47390384</v>
      </c>
    </row>
    <row r="37" spans="1:2" ht="15" customHeight="1">
      <c r="A37" s="276" t="s">
        <v>699</v>
      </c>
      <c r="B37" s="200">
        <v>141531411</v>
      </c>
    </row>
    <row r="38" spans="1:2" ht="15" customHeight="1">
      <c r="A38" s="276" t="s">
        <v>700</v>
      </c>
      <c r="B38" s="200">
        <v>71835844</v>
      </c>
    </row>
    <row r="39" spans="1:2" ht="15" customHeight="1">
      <c r="A39" s="276" t="s">
        <v>790</v>
      </c>
      <c r="B39" s="200">
        <v>15355260</v>
      </c>
    </row>
    <row r="40" spans="1:2" ht="15" customHeight="1">
      <c r="A40" s="276" t="s">
        <v>701</v>
      </c>
      <c r="B40" s="200">
        <v>66580699</v>
      </c>
    </row>
    <row r="41" spans="1:2" ht="15" customHeight="1">
      <c r="A41" s="276" t="s">
        <v>702</v>
      </c>
      <c r="B41" s="200">
        <v>70857305</v>
      </c>
    </row>
    <row r="42" spans="1:2" ht="15" customHeight="1">
      <c r="A42" s="276" t="s">
        <v>703</v>
      </c>
      <c r="B42" s="200">
        <v>337006923</v>
      </c>
    </row>
    <row r="43" spans="1:2" ht="15" customHeight="1">
      <c r="A43" s="276" t="s">
        <v>704</v>
      </c>
      <c r="B43" s="200">
        <v>61178396</v>
      </c>
    </row>
    <row r="44" spans="1:2" ht="15" customHeight="1">
      <c r="A44" s="276" t="s">
        <v>705</v>
      </c>
      <c r="B44" s="200">
        <v>196011713</v>
      </c>
    </row>
    <row r="45" spans="1:2" ht="15" customHeight="1">
      <c r="A45" s="276" t="s">
        <v>706</v>
      </c>
      <c r="B45" s="200">
        <v>82093363</v>
      </c>
    </row>
    <row r="46" spans="1:2" ht="15" customHeight="1">
      <c r="A46" s="276" t="s">
        <v>707</v>
      </c>
      <c r="B46" s="200">
        <v>82997368</v>
      </c>
    </row>
    <row r="47" spans="1:2" ht="15" customHeight="1">
      <c r="A47" s="276" t="s">
        <v>708</v>
      </c>
      <c r="B47" s="200">
        <v>403147</v>
      </c>
    </row>
    <row r="48" spans="1:2" ht="15" customHeight="1">
      <c r="A48" s="276" t="s">
        <v>709</v>
      </c>
      <c r="B48" s="200">
        <v>47108150</v>
      </c>
    </row>
    <row r="49" spans="1:3" ht="15" customHeight="1">
      <c r="A49" s="277" t="s">
        <v>710</v>
      </c>
      <c r="B49" s="200">
        <v>89684276</v>
      </c>
    </row>
    <row r="50" spans="1:3" ht="15" customHeight="1">
      <c r="A50" s="277" t="s">
        <v>711</v>
      </c>
      <c r="B50" s="200">
        <v>302589038</v>
      </c>
    </row>
    <row r="51" spans="1:3" ht="15" customHeight="1">
      <c r="A51" s="277" t="s">
        <v>712</v>
      </c>
      <c r="B51" s="200">
        <v>274868076</v>
      </c>
    </row>
    <row r="52" spans="1:3" ht="15" customHeight="1">
      <c r="A52" s="277" t="s">
        <v>713</v>
      </c>
      <c r="B52" s="200">
        <v>198344930</v>
      </c>
    </row>
    <row r="53" spans="1:3" ht="15" customHeight="1">
      <c r="A53" s="277" t="s">
        <v>714</v>
      </c>
      <c r="B53" s="200">
        <v>249442</v>
      </c>
    </row>
    <row r="54" spans="1:3" ht="15" customHeight="1">
      <c r="A54" s="277" t="s">
        <v>715</v>
      </c>
      <c r="B54" s="200">
        <v>41421413</v>
      </c>
    </row>
    <row r="55" spans="1:3" ht="15" customHeight="1">
      <c r="A55" s="277" t="s">
        <v>716</v>
      </c>
      <c r="B55" s="200">
        <v>267364790</v>
      </c>
    </row>
    <row r="56" spans="1:3" ht="15" customHeight="1">
      <c r="A56" s="277" t="s">
        <v>717</v>
      </c>
      <c r="B56" s="200">
        <v>69022092</v>
      </c>
    </row>
    <row r="57" spans="1:3" ht="15" customHeight="1">
      <c r="A57" s="277" t="s">
        <v>718</v>
      </c>
      <c r="B57" s="200">
        <v>46520965</v>
      </c>
    </row>
    <row r="58" spans="1:3" ht="15" customHeight="1">
      <c r="A58" s="277" t="s">
        <v>791</v>
      </c>
      <c r="B58" s="200">
        <v>7432078</v>
      </c>
    </row>
    <row r="59" spans="1:3" ht="15" customHeight="1">
      <c r="A59" s="277" t="s">
        <v>792</v>
      </c>
      <c r="B59" s="200">
        <v>4792655</v>
      </c>
    </row>
    <row r="60" spans="1:3" ht="15" customHeight="1">
      <c r="A60" s="277" t="s">
        <v>793</v>
      </c>
      <c r="B60" s="200">
        <v>4944623</v>
      </c>
    </row>
    <row r="61" spans="1:3" ht="15" customHeight="1">
      <c r="A61" s="277" t="s">
        <v>794</v>
      </c>
      <c r="B61" s="200">
        <v>4798368</v>
      </c>
    </row>
    <row r="62" spans="1:3" ht="15" customHeight="1" thickBot="1">
      <c r="A62" s="202" t="s">
        <v>88</v>
      </c>
      <c r="B62" s="203">
        <f>B6+B19</f>
        <v>5041391153</v>
      </c>
      <c r="C62" s="270">
        <f>C6+C19</f>
        <v>5041391153</v>
      </c>
    </row>
    <row r="63" spans="1:3">
      <c r="A63" s="45"/>
      <c r="B63" s="46"/>
      <c r="C63" s="270">
        <f>B62-C62</f>
        <v>0</v>
      </c>
    </row>
    <row r="64" spans="1:3">
      <c r="A64" s="45"/>
      <c r="B64" s="46"/>
    </row>
    <row r="65" spans="1:2">
      <c r="A65" s="45"/>
      <c r="B65" s="46"/>
    </row>
    <row r="66" spans="1:2">
      <c r="A66" s="45"/>
      <c r="B66" s="46"/>
    </row>
    <row r="67" spans="1:2">
      <c r="A67" s="45"/>
      <c r="B67" s="46"/>
    </row>
    <row r="68" spans="1:2">
      <c r="A68" s="45"/>
      <c r="B68" s="46"/>
    </row>
    <row r="69" spans="1:2">
      <c r="A69" s="45"/>
      <c r="B69" s="49"/>
    </row>
    <row r="70" spans="1:2">
      <c r="A70" s="47"/>
      <c r="B70" s="50"/>
    </row>
    <row r="71" spans="1:2">
      <c r="A71" s="48"/>
      <c r="B71" s="49"/>
    </row>
    <row r="72" spans="1:2">
      <c r="B72" s="51"/>
    </row>
    <row r="73" spans="1:2">
      <c r="B73" s="51"/>
    </row>
    <row r="74" spans="1:2">
      <c r="B74" s="51"/>
    </row>
    <row r="75" spans="1:2">
      <c r="B75" s="51"/>
    </row>
    <row r="76" spans="1:2">
      <c r="B76" s="51"/>
    </row>
    <row r="77" spans="1:2">
      <c r="B77" s="51"/>
    </row>
    <row r="78" spans="1:2">
      <c r="B78" s="51"/>
    </row>
    <row r="79" spans="1:2">
      <c r="B79" s="51"/>
    </row>
    <row r="80" spans="1:2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</sheetData>
  <mergeCells count="3">
    <mergeCell ref="A1:B1"/>
    <mergeCell ref="A2:B2"/>
    <mergeCell ref="A3:B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73" fitToWidth="0" orientation="portrait" r:id="rId1"/>
  <headerFooter alignWithMargins="0">
    <oddFooter>&amp;C&amp;"標楷體,標準"53</oddFooter>
  </headerFooter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3" transitionEvaluation="1">
    <pageSetUpPr fitToPage="1"/>
  </sheetPr>
  <dimension ref="A1:H40"/>
  <sheetViews>
    <sheetView showZeros="0" topLeftCell="A23" zoomScale="75" zoomScaleNormal="100" zoomScaleSheetLayoutView="75" workbookViewId="0">
      <selection activeCell="A17" sqref="A17"/>
    </sheetView>
  </sheetViews>
  <sheetFormatPr defaultColWidth="9.75" defaultRowHeight="18" customHeight="1"/>
  <cols>
    <col min="1" max="1" width="53.9140625" style="73" customWidth="1"/>
    <col min="2" max="2" width="14.25" style="73" customWidth="1"/>
    <col min="3" max="3" width="8" style="73" customWidth="1"/>
    <col min="4" max="4" width="13.4140625" style="73" customWidth="1"/>
    <col min="5" max="5" width="3.08203125" style="73" customWidth="1"/>
    <col min="6" max="6" width="18.08203125" style="73" customWidth="1"/>
    <col min="7" max="7" width="9.6640625" style="73" customWidth="1"/>
    <col min="8" max="8" width="9.08203125" style="73" customWidth="1"/>
    <col min="9" max="16384" width="9.75" style="73"/>
  </cols>
  <sheetData>
    <row r="1" spans="1:8" s="141" customFormat="1" ht="35.25" customHeight="1">
      <c r="A1" s="566" t="s">
        <v>604</v>
      </c>
      <c r="B1" s="566"/>
      <c r="C1" s="566"/>
      <c r="D1" s="566"/>
      <c r="E1" s="566"/>
      <c r="F1" s="566"/>
      <c r="G1" s="566"/>
      <c r="H1" s="222"/>
    </row>
    <row r="2" spans="1:8" s="141" customFormat="1" ht="31.5" customHeight="1">
      <c r="A2" s="567" t="s">
        <v>605</v>
      </c>
      <c r="B2" s="567"/>
      <c r="C2" s="567"/>
      <c r="D2" s="567"/>
      <c r="E2" s="567"/>
      <c r="F2" s="567"/>
      <c r="G2" s="567"/>
      <c r="H2" s="222"/>
    </row>
    <row r="3" spans="1:8" s="141" customFormat="1" ht="31.5" customHeight="1">
      <c r="A3" s="468" t="s">
        <v>729</v>
      </c>
      <c r="B3" s="468"/>
      <c r="C3" s="468"/>
      <c r="D3" s="468"/>
      <c r="E3" s="468"/>
      <c r="F3" s="468"/>
      <c r="G3" s="468"/>
      <c r="H3" s="223"/>
    </row>
    <row r="4" spans="1:8" ht="30.75" customHeight="1" thickBot="1">
      <c r="B4" s="73" t="s">
        <v>11</v>
      </c>
      <c r="F4" s="265" t="s">
        <v>606</v>
      </c>
    </row>
    <row r="5" spans="1:8" s="74" customFormat="1" ht="20.100000000000001" customHeight="1">
      <c r="A5" s="568" t="s">
        <v>9</v>
      </c>
      <c r="B5" s="570" t="s">
        <v>607</v>
      </c>
      <c r="C5" s="571"/>
      <c r="D5" s="572"/>
      <c r="E5" s="573"/>
      <c r="F5" s="570" t="s">
        <v>608</v>
      </c>
      <c r="G5" s="577"/>
    </row>
    <row r="6" spans="1:8" s="74" customFormat="1" ht="20.100000000000001" customHeight="1">
      <c r="A6" s="569"/>
      <c r="B6" s="574"/>
      <c r="C6" s="575"/>
      <c r="D6" s="575"/>
      <c r="E6" s="576"/>
      <c r="F6" s="574"/>
      <c r="G6" s="578"/>
    </row>
    <row r="7" spans="1:8" s="74" customFormat="1" ht="34.950000000000003" customHeight="1">
      <c r="A7" s="246" t="s">
        <v>1</v>
      </c>
      <c r="B7" s="581">
        <f>B8</f>
        <v>2269194987821</v>
      </c>
      <c r="C7" s="582"/>
      <c r="D7" s="582"/>
      <c r="E7" s="583"/>
      <c r="F7" s="584"/>
      <c r="G7" s="585"/>
    </row>
    <row r="8" spans="1:8" s="74" customFormat="1" ht="34.950000000000003" customHeight="1">
      <c r="A8" s="247" t="s">
        <v>609</v>
      </c>
      <c r="B8" s="586">
        <f>B9+B12+B20+B31+B32+B30+B29+B33</f>
        <v>2269194987821</v>
      </c>
      <c r="C8" s="587"/>
      <c r="D8" s="587"/>
      <c r="E8" s="588"/>
      <c r="F8" s="579"/>
      <c r="G8" s="580"/>
    </row>
    <row r="9" spans="1:8" s="74" customFormat="1" ht="34.950000000000003" customHeight="1">
      <c r="A9" s="247" t="s">
        <v>610</v>
      </c>
      <c r="B9" s="586">
        <f>B10+B11</f>
        <v>119759264388</v>
      </c>
      <c r="C9" s="587"/>
      <c r="D9" s="587"/>
      <c r="E9" s="588"/>
      <c r="F9" s="579"/>
      <c r="G9" s="580"/>
    </row>
    <row r="10" spans="1:8" s="74" customFormat="1" ht="34.950000000000003" customHeight="1">
      <c r="A10" s="247" t="s">
        <v>611</v>
      </c>
      <c r="B10" s="586">
        <v>104696514138</v>
      </c>
      <c r="C10" s="587"/>
      <c r="D10" s="587"/>
      <c r="E10" s="588"/>
      <c r="F10" s="579"/>
      <c r="G10" s="580"/>
    </row>
    <row r="11" spans="1:8" s="74" customFormat="1" ht="34.950000000000003" customHeight="1">
      <c r="A11" s="247" t="s">
        <v>612</v>
      </c>
      <c r="B11" s="586">
        <v>15062750250</v>
      </c>
      <c r="C11" s="587"/>
      <c r="D11" s="587"/>
      <c r="E11" s="588"/>
      <c r="F11" s="579"/>
      <c r="G11" s="580"/>
    </row>
    <row r="12" spans="1:8" s="74" customFormat="1" ht="34.950000000000003" customHeight="1">
      <c r="A12" s="247" t="s">
        <v>613</v>
      </c>
      <c r="B12" s="586">
        <f>SUM(B13:B19)</f>
        <v>1712822301918</v>
      </c>
      <c r="C12" s="589"/>
      <c r="D12" s="589"/>
      <c r="E12" s="590"/>
      <c r="F12" s="579"/>
      <c r="G12" s="580"/>
    </row>
    <row r="13" spans="1:8" s="74" customFormat="1" ht="34.950000000000003" customHeight="1">
      <c r="A13" s="248" t="s">
        <v>614</v>
      </c>
      <c r="B13" s="591">
        <v>1232481158154</v>
      </c>
      <c r="C13" s="587"/>
      <c r="D13" s="587"/>
      <c r="E13" s="588"/>
      <c r="F13" s="592"/>
      <c r="G13" s="580"/>
    </row>
    <row r="14" spans="1:8" s="74" customFormat="1" ht="34.950000000000003" customHeight="1">
      <c r="A14" s="248" t="s">
        <v>615</v>
      </c>
      <c r="B14" s="591">
        <v>328279828186</v>
      </c>
      <c r="C14" s="587"/>
      <c r="D14" s="587"/>
      <c r="E14" s="588"/>
      <c r="F14" s="592"/>
      <c r="G14" s="580"/>
    </row>
    <row r="15" spans="1:8" s="74" customFormat="1" ht="34.950000000000003" customHeight="1">
      <c r="A15" s="248" t="s">
        <v>616</v>
      </c>
      <c r="B15" s="591">
        <v>81834387253</v>
      </c>
      <c r="C15" s="587"/>
      <c r="D15" s="587"/>
      <c r="E15" s="588"/>
      <c r="F15" s="592"/>
      <c r="G15" s="580"/>
    </row>
    <row r="16" spans="1:8" s="74" customFormat="1" ht="34.950000000000003" customHeight="1">
      <c r="A16" s="248" t="s">
        <v>617</v>
      </c>
      <c r="B16" s="591">
        <v>60225889041</v>
      </c>
      <c r="C16" s="587"/>
      <c r="D16" s="587"/>
      <c r="E16" s="588"/>
      <c r="F16" s="592"/>
      <c r="G16" s="580"/>
    </row>
    <row r="17" spans="1:7" s="74" customFormat="1" ht="34.950000000000003" customHeight="1">
      <c r="A17" s="248" t="s">
        <v>618</v>
      </c>
      <c r="B17" s="591">
        <v>99417108</v>
      </c>
      <c r="C17" s="587"/>
      <c r="D17" s="587"/>
      <c r="E17" s="588"/>
      <c r="F17" s="283"/>
      <c r="G17" s="282"/>
    </row>
    <row r="18" spans="1:7" s="74" customFormat="1" ht="34.950000000000003" customHeight="1">
      <c r="A18" s="248" t="s">
        <v>619</v>
      </c>
      <c r="B18" s="591">
        <v>9901622176</v>
      </c>
      <c r="C18" s="587"/>
      <c r="D18" s="587"/>
      <c r="E18" s="588"/>
      <c r="F18" s="592"/>
      <c r="G18" s="580"/>
    </row>
    <row r="19" spans="1:7" s="74" customFormat="1" ht="34.950000000000003" hidden="1" customHeight="1">
      <c r="A19" s="248" t="s">
        <v>620</v>
      </c>
      <c r="B19" s="591"/>
      <c r="C19" s="587"/>
      <c r="D19" s="587"/>
      <c r="E19" s="588"/>
      <c r="F19" s="283"/>
      <c r="G19" s="282"/>
    </row>
    <row r="20" spans="1:7" s="74" customFormat="1" ht="34.950000000000003" customHeight="1">
      <c r="A20" s="249" t="s">
        <v>621</v>
      </c>
      <c r="B20" s="596">
        <f>SUM(B21:B28)</f>
        <v>416378748288</v>
      </c>
      <c r="C20" s="597"/>
      <c r="D20" s="597"/>
      <c r="E20" s="598"/>
      <c r="F20" s="579"/>
      <c r="G20" s="580"/>
    </row>
    <row r="21" spans="1:7" s="74" customFormat="1" ht="34.950000000000003" customHeight="1">
      <c r="A21" s="248" t="s">
        <v>622</v>
      </c>
      <c r="B21" s="593">
        <v>277716989912</v>
      </c>
      <c r="C21" s="594"/>
      <c r="D21" s="594"/>
      <c r="E21" s="595"/>
      <c r="F21" s="592"/>
      <c r="G21" s="580"/>
    </row>
    <row r="22" spans="1:7" s="74" customFormat="1" ht="34.950000000000003" customHeight="1">
      <c r="A22" s="248" t="s">
        <v>623</v>
      </c>
      <c r="B22" s="593">
        <v>-4372331289</v>
      </c>
      <c r="C22" s="594"/>
      <c r="D22" s="594"/>
      <c r="E22" s="595"/>
      <c r="F22" s="592"/>
      <c r="G22" s="580"/>
    </row>
    <row r="23" spans="1:7" s="74" customFormat="1" ht="34.950000000000003" customHeight="1">
      <c r="A23" s="248" t="s">
        <v>624</v>
      </c>
      <c r="B23" s="593">
        <v>4598666146</v>
      </c>
      <c r="C23" s="594"/>
      <c r="D23" s="594"/>
      <c r="E23" s="595"/>
      <c r="F23" s="592"/>
      <c r="G23" s="580"/>
    </row>
    <row r="24" spans="1:7" s="74" customFormat="1" ht="34.950000000000003" customHeight="1">
      <c r="A24" s="248" t="s">
        <v>625</v>
      </c>
      <c r="B24" s="593">
        <v>-94822271</v>
      </c>
      <c r="C24" s="594"/>
      <c r="D24" s="594"/>
      <c r="E24" s="595"/>
      <c r="F24" s="592"/>
      <c r="G24" s="580"/>
    </row>
    <row r="25" spans="1:7" s="74" customFormat="1" ht="34.950000000000003" customHeight="1">
      <c r="A25" s="248" t="s">
        <v>626</v>
      </c>
      <c r="B25" s="593">
        <v>-68193875</v>
      </c>
      <c r="C25" s="594"/>
      <c r="D25" s="594"/>
      <c r="E25" s="595"/>
      <c r="F25" s="283"/>
      <c r="G25" s="282"/>
    </row>
    <row r="26" spans="1:7" s="74" customFormat="1" ht="34.950000000000003" customHeight="1">
      <c r="A26" s="248" t="s">
        <v>501</v>
      </c>
      <c r="B26" s="593">
        <v>84680000</v>
      </c>
      <c r="C26" s="594"/>
      <c r="D26" s="594"/>
      <c r="E26" s="595"/>
      <c r="F26" s="592"/>
      <c r="G26" s="580"/>
    </row>
    <row r="27" spans="1:7" s="74" customFormat="1" ht="34.950000000000003" customHeight="1">
      <c r="A27" s="248" t="s">
        <v>627</v>
      </c>
      <c r="B27" s="593">
        <v>138934471144</v>
      </c>
      <c r="C27" s="594"/>
      <c r="D27" s="594"/>
      <c r="E27" s="595"/>
      <c r="F27" s="283"/>
      <c r="G27" s="282"/>
    </row>
    <row r="28" spans="1:7" s="74" customFormat="1" ht="34.950000000000003" customHeight="1">
      <c r="A28" s="248" t="s">
        <v>628</v>
      </c>
      <c r="B28" s="593">
        <v>-420711479</v>
      </c>
      <c r="C28" s="594"/>
      <c r="D28" s="594"/>
      <c r="E28" s="595"/>
      <c r="F28" s="283"/>
      <c r="G28" s="282"/>
    </row>
    <row r="29" spans="1:7" s="74" customFormat="1" ht="34.950000000000003" customHeight="1">
      <c r="A29" s="247" t="s">
        <v>436</v>
      </c>
      <c r="B29" s="586">
        <v>15506553393</v>
      </c>
      <c r="C29" s="587"/>
      <c r="D29" s="587"/>
      <c r="E29" s="588"/>
      <c r="F29" s="579"/>
      <c r="G29" s="580"/>
    </row>
    <row r="30" spans="1:7" s="74" customFormat="1" ht="34.950000000000003" customHeight="1">
      <c r="A30" s="247" t="s">
        <v>437</v>
      </c>
      <c r="B30" s="586">
        <v>658937581</v>
      </c>
      <c r="C30" s="587"/>
      <c r="D30" s="587"/>
      <c r="E30" s="588"/>
      <c r="F30" s="579"/>
      <c r="G30" s="580"/>
    </row>
    <row r="31" spans="1:7" s="74" customFormat="1" ht="34.950000000000003" customHeight="1">
      <c r="A31" s="247" t="s">
        <v>629</v>
      </c>
      <c r="B31" s="586">
        <v>1885809841</v>
      </c>
      <c r="C31" s="587"/>
      <c r="D31" s="587"/>
      <c r="E31" s="588"/>
      <c r="F31" s="579"/>
      <c r="G31" s="580"/>
    </row>
    <row r="32" spans="1:7" s="74" customFormat="1" ht="34.950000000000003" customHeight="1">
      <c r="A32" s="247" t="s">
        <v>630</v>
      </c>
      <c r="B32" s="586">
        <v>2166679862</v>
      </c>
      <c r="C32" s="587"/>
      <c r="D32" s="587"/>
      <c r="E32" s="588"/>
      <c r="F32" s="579"/>
      <c r="G32" s="580"/>
    </row>
    <row r="33" spans="1:7" s="74" customFormat="1" ht="34.950000000000003" customHeight="1">
      <c r="A33" s="247" t="s">
        <v>631</v>
      </c>
      <c r="B33" s="586">
        <v>16692550</v>
      </c>
      <c r="C33" s="587"/>
      <c r="D33" s="587"/>
      <c r="E33" s="588"/>
      <c r="F33" s="579"/>
      <c r="G33" s="580"/>
    </row>
    <row r="34" spans="1:7" s="74" customFormat="1" ht="38.1" customHeight="1" thickBot="1">
      <c r="A34" s="250" t="s">
        <v>632</v>
      </c>
      <c r="B34" s="599">
        <f>B7</f>
        <v>2269194987821</v>
      </c>
      <c r="C34" s="600"/>
      <c r="D34" s="600"/>
      <c r="E34" s="601"/>
      <c r="F34" s="602"/>
      <c r="G34" s="603"/>
    </row>
    <row r="35" spans="1:7" s="74" customFormat="1" ht="30" customHeight="1">
      <c r="A35" s="75"/>
      <c r="B35" s="76"/>
      <c r="C35" s="77"/>
      <c r="D35" s="76"/>
      <c r="E35" s="77"/>
      <c r="F35" s="76"/>
      <c r="G35" s="77"/>
    </row>
    <row r="36" spans="1:7" s="74" customFormat="1" ht="21.9" customHeight="1">
      <c r="A36" s="75"/>
      <c r="B36" s="76"/>
      <c r="C36" s="77"/>
      <c r="D36" s="76"/>
      <c r="E36" s="77"/>
      <c r="F36" s="76"/>
      <c r="G36" s="77"/>
    </row>
    <row r="37" spans="1:7" ht="21.9" customHeight="1">
      <c r="A37" s="75"/>
    </row>
    <row r="38" spans="1:7" ht="21.9" customHeight="1">
      <c r="A38" s="75"/>
    </row>
    <row r="39" spans="1:7" ht="21.9" customHeight="1">
      <c r="A39" s="75"/>
    </row>
    <row r="40" spans="1:7" ht="19.5" customHeight="1"/>
  </sheetData>
  <mergeCells count="57">
    <mergeCell ref="B34:E34"/>
    <mergeCell ref="F34:G34"/>
    <mergeCell ref="B31:E31"/>
    <mergeCell ref="F31:G31"/>
    <mergeCell ref="B32:E32"/>
    <mergeCell ref="F32:G32"/>
    <mergeCell ref="B33:E33"/>
    <mergeCell ref="F33:G33"/>
    <mergeCell ref="B27:E27"/>
    <mergeCell ref="B28:E28"/>
    <mergeCell ref="B29:E29"/>
    <mergeCell ref="F29:G29"/>
    <mergeCell ref="B30:E30"/>
    <mergeCell ref="F30:G30"/>
    <mergeCell ref="B26:E26"/>
    <mergeCell ref="F26:G26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B19:E19"/>
    <mergeCell ref="B13:E13"/>
    <mergeCell ref="F13:G13"/>
    <mergeCell ref="B14:E14"/>
    <mergeCell ref="F14:G14"/>
    <mergeCell ref="B15:E15"/>
    <mergeCell ref="F15:G15"/>
    <mergeCell ref="B16:E16"/>
    <mergeCell ref="F16:G16"/>
    <mergeCell ref="B17:E17"/>
    <mergeCell ref="B18:E18"/>
    <mergeCell ref="F18:G18"/>
    <mergeCell ref="F12:G12"/>
    <mergeCell ref="B7:E7"/>
    <mergeCell ref="F7:G7"/>
    <mergeCell ref="B8:E8"/>
    <mergeCell ref="F8:G8"/>
    <mergeCell ref="B9:E9"/>
    <mergeCell ref="F9:G9"/>
    <mergeCell ref="B10:E10"/>
    <mergeCell ref="F10:G10"/>
    <mergeCell ref="B11:E11"/>
    <mergeCell ref="F11:G11"/>
    <mergeCell ref="B12:E12"/>
    <mergeCell ref="A1:G1"/>
    <mergeCell ref="A2:G2"/>
    <mergeCell ref="A3:G3"/>
    <mergeCell ref="A5:A6"/>
    <mergeCell ref="B5:E6"/>
    <mergeCell ref="F5:G6"/>
  </mergeCells>
  <phoneticPr fontId="8" type="noConversion"/>
  <printOptions horizontalCentered="1"/>
  <pageMargins left="0.47244094488188981" right="0.47244094488188981" top="0.98425196850393704" bottom="0.78740157480314965" header="0.11811023622047245" footer="0.51181102362204722"/>
  <pageSetup paperSize="9" scale="60" orientation="portrait" r:id="rId1"/>
  <headerFooter alignWithMargins="0">
    <oddFooter xml:space="preserve">&amp;C&amp;"標楷體,標準"&amp;16 54
</oddFooter>
  </headerFooter>
  <ignoredErrors>
    <ignoredError sqref="B20" formulaRange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42"/>
  <sheetViews>
    <sheetView showZeros="0" zoomScale="70" zoomScaleNormal="70" zoomScaleSheetLayoutView="75" workbookViewId="0">
      <selection activeCell="B35" sqref="B35:E35"/>
    </sheetView>
  </sheetViews>
  <sheetFormatPr defaultColWidth="9.75" defaultRowHeight="18" customHeight="1"/>
  <cols>
    <col min="1" max="1" width="53.9140625" style="251" customWidth="1"/>
    <col min="2" max="2" width="14.25" style="251" customWidth="1"/>
    <col min="3" max="3" width="8" style="251" customWidth="1"/>
    <col min="4" max="4" width="13.4140625" style="251" customWidth="1"/>
    <col min="5" max="5" width="3.08203125" style="251" customWidth="1"/>
    <col min="6" max="6" width="18.08203125" style="251" customWidth="1"/>
    <col min="7" max="7" width="9.6640625" style="251" customWidth="1"/>
    <col min="8" max="8" width="2.33203125" style="251" customWidth="1"/>
    <col min="9" max="16384" width="9.75" style="251"/>
  </cols>
  <sheetData>
    <row r="1" spans="1:8" s="141" customFormat="1" ht="35.25" customHeight="1">
      <c r="A1" s="566" t="s">
        <v>604</v>
      </c>
      <c r="B1" s="566"/>
      <c r="C1" s="566"/>
      <c r="D1" s="566"/>
      <c r="E1" s="566"/>
      <c r="F1" s="566"/>
      <c r="G1" s="566"/>
      <c r="H1" s="222"/>
    </row>
    <row r="2" spans="1:8" s="141" customFormat="1" ht="31.5" customHeight="1">
      <c r="A2" s="567" t="s">
        <v>605</v>
      </c>
      <c r="B2" s="567"/>
      <c r="C2" s="567"/>
      <c r="D2" s="567"/>
      <c r="E2" s="567"/>
      <c r="F2" s="567"/>
      <c r="G2" s="567"/>
      <c r="H2" s="222"/>
    </row>
    <row r="3" spans="1:8" s="141" customFormat="1" ht="31.5" customHeight="1">
      <c r="A3" s="468" t="s">
        <v>729</v>
      </c>
      <c r="B3" s="468"/>
      <c r="C3" s="468"/>
      <c r="D3" s="468"/>
      <c r="E3" s="468"/>
      <c r="F3" s="468"/>
      <c r="G3" s="468"/>
      <c r="H3" s="223"/>
    </row>
    <row r="4" spans="1:8" ht="30.75" customHeight="1" thickBot="1">
      <c r="B4" s="251" t="s">
        <v>11</v>
      </c>
      <c r="F4" s="286" t="s">
        <v>633</v>
      </c>
    </row>
    <row r="5" spans="1:8" s="252" customFormat="1" ht="20.100000000000001" customHeight="1">
      <c r="A5" s="609" t="s">
        <v>634</v>
      </c>
      <c r="B5" s="611" t="s">
        <v>635</v>
      </c>
      <c r="C5" s="612"/>
      <c r="D5" s="613"/>
      <c r="E5" s="614"/>
      <c r="F5" s="611" t="s">
        <v>636</v>
      </c>
      <c r="G5" s="618"/>
    </row>
    <row r="6" spans="1:8" s="252" customFormat="1" ht="20.100000000000001" customHeight="1">
      <c r="A6" s="610"/>
      <c r="B6" s="615"/>
      <c r="C6" s="616"/>
      <c r="D6" s="616"/>
      <c r="E6" s="617"/>
      <c r="F6" s="615"/>
      <c r="G6" s="619"/>
    </row>
    <row r="7" spans="1:8" s="252" customFormat="1" ht="38.1" customHeight="1">
      <c r="A7" s="253" t="s">
        <v>2</v>
      </c>
      <c r="B7" s="620">
        <f>B8</f>
        <v>163902621702</v>
      </c>
      <c r="C7" s="621"/>
      <c r="D7" s="621"/>
      <c r="E7" s="622"/>
      <c r="F7" s="623"/>
      <c r="G7" s="624"/>
    </row>
    <row r="8" spans="1:8" s="252" customFormat="1" ht="38.1" customHeight="1">
      <c r="A8" s="254" t="s">
        <v>637</v>
      </c>
      <c r="B8" s="604">
        <f>B11+B9+B10+B14+B15+B18</f>
        <v>163902621702</v>
      </c>
      <c r="C8" s="625"/>
      <c r="D8" s="625"/>
      <c r="E8" s="626"/>
      <c r="F8" s="607"/>
      <c r="G8" s="608"/>
    </row>
    <row r="9" spans="1:8" s="252" customFormat="1" ht="38.1" customHeight="1">
      <c r="A9" s="254" t="s">
        <v>638</v>
      </c>
      <c r="B9" s="604">
        <v>22921599006</v>
      </c>
      <c r="C9" s="627"/>
      <c r="D9" s="627"/>
      <c r="E9" s="628"/>
      <c r="F9" s="607"/>
      <c r="G9" s="608"/>
    </row>
    <row r="10" spans="1:8" s="252" customFormat="1" ht="38.1" customHeight="1">
      <c r="A10" s="254" t="s">
        <v>639</v>
      </c>
      <c r="B10" s="604">
        <v>442154</v>
      </c>
      <c r="C10" s="625"/>
      <c r="D10" s="625"/>
      <c r="E10" s="626"/>
      <c r="F10" s="607"/>
      <c r="G10" s="608"/>
    </row>
    <row r="11" spans="1:8" s="252" customFormat="1" ht="38.1" customHeight="1">
      <c r="A11" s="254" t="s">
        <v>640</v>
      </c>
      <c r="B11" s="604">
        <f>B12+B13+B17</f>
        <v>2148699658</v>
      </c>
      <c r="C11" s="625"/>
      <c r="D11" s="625"/>
      <c r="E11" s="626"/>
      <c r="F11" s="607"/>
      <c r="G11" s="608"/>
    </row>
    <row r="12" spans="1:8" s="252" customFormat="1" ht="38.1" customHeight="1">
      <c r="A12" s="254" t="s">
        <v>641</v>
      </c>
      <c r="B12" s="604">
        <v>2007214056</v>
      </c>
      <c r="C12" s="627"/>
      <c r="D12" s="627"/>
      <c r="E12" s="628"/>
      <c r="F12" s="607"/>
      <c r="G12" s="608"/>
    </row>
    <row r="13" spans="1:8" s="252" customFormat="1" ht="38.1" customHeight="1">
      <c r="A13" s="254" t="s">
        <v>642</v>
      </c>
      <c r="B13" s="604">
        <v>141485602</v>
      </c>
      <c r="C13" s="627"/>
      <c r="D13" s="627"/>
      <c r="E13" s="628"/>
      <c r="F13" s="607"/>
      <c r="G13" s="608"/>
    </row>
    <row r="14" spans="1:8" s="252" customFormat="1" ht="38.1" customHeight="1">
      <c r="A14" s="254" t="s">
        <v>643</v>
      </c>
      <c r="B14" s="604">
        <v>539941</v>
      </c>
      <c r="C14" s="625"/>
      <c r="D14" s="625"/>
      <c r="E14" s="626"/>
      <c r="F14" s="284"/>
      <c r="G14" s="285"/>
    </row>
    <row r="15" spans="1:8" s="252" customFormat="1" ht="38.1" hidden="1" customHeight="1">
      <c r="A15" s="247" t="s">
        <v>644</v>
      </c>
      <c r="B15" s="604">
        <v>0</v>
      </c>
      <c r="C15" s="625"/>
      <c r="D15" s="625"/>
      <c r="E15" s="626"/>
      <c r="F15" s="284"/>
      <c r="G15" s="285"/>
    </row>
    <row r="16" spans="1:8" s="252" customFormat="1" ht="38.1" hidden="1" customHeight="1">
      <c r="A16" s="248" t="s">
        <v>620</v>
      </c>
      <c r="B16" s="604">
        <v>0</v>
      </c>
      <c r="C16" s="625"/>
      <c r="D16" s="625"/>
      <c r="E16" s="626"/>
      <c r="F16" s="284"/>
      <c r="G16" s="285"/>
    </row>
    <row r="17" spans="1:7" s="252" customFormat="1" ht="38.1" hidden="1" customHeight="1">
      <c r="A17" s="254" t="s">
        <v>645</v>
      </c>
      <c r="B17" s="604">
        <v>0</v>
      </c>
      <c r="C17" s="627"/>
      <c r="D17" s="627"/>
      <c r="E17" s="628"/>
      <c r="F17" s="607"/>
      <c r="G17" s="608"/>
    </row>
    <row r="18" spans="1:7" s="252" customFormat="1" ht="38.1" customHeight="1">
      <c r="A18" s="249" t="s">
        <v>646</v>
      </c>
      <c r="B18" s="604">
        <f>SUM(B19:E21)</f>
        <v>138831340943</v>
      </c>
      <c r="C18" s="625"/>
      <c r="D18" s="625"/>
      <c r="E18" s="626"/>
      <c r="F18" s="607"/>
      <c r="G18" s="608"/>
    </row>
    <row r="19" spans="1:7" s="252" customFormat="1" ht="38.1" customHeight="1">
      <c r="A19" s="248" t="s">
        <v>647</v>
      </c>
      <c r="B19" s="593">
        <v>300289775</v>
      </c>
      <c r="C19" s="594"/>
      <c r="D19" s="594"/>
      <c r="E19" s="595"/>
      <c r="F19" s="607"/>
      <c r="G19" s="608"/>
    </row>
    <row r="20" spans="1:7" s="252" customFormat="1" ht="38.1" customHeight="1">
      <c r="A20" s="248" t="s">
        <v>627</v>
      </c>
      <c r="B20" s="604">
        <v>138789552386</v>
      </c>
      <c r="C20" s="625"/>
      <c r="D20" s="625"/>
      <c r="E20" s="626"/>
      <c r="F20" s="607"/>
      <c r="G20" s="608"/>
    </row>
    <row r="21" spans="1:7" s="252" customFormat="1" ht="38.1" customHeight="1">
      <c r="A21" s="248" t="s">
        <v>648</v>
      </c>
      <c r="B21" s="629">
        <v>-258501218</v>
      </c>
      <c r="C21" s="630"/>
      <c r="D21" s="630"/>
      <c r="E21" s="631"/>
      <c r="F21" s="607"/>
      <c r="G21" s="608"/>
    </row>
    <row r="22" spans="1:7" s="252" customFormat="1" ht="38.1" customHeight="1">
      <c r="A22" s="254" t="s">
        <v>649</v>
      </c>
      <c r="B22" s="604">
        <f>B23+B24+B25</f>
        <v>2105292366119</v>
      </c>
      <c r="C22" s="625"/>
      <c r="D22" s="625"/>
      <c r="E22" s="626"/>
      <c r="F22" s="607"/>
      <c r="G22" s="608"/>
    </row>
    <row r="23" spans="1:7" s="252" customFormat="1" ht="38.1" customHeight="1">
      <c r="A23" s="254" t="s">
        <v>650</v>
      </c>
      <c r="B23" s="604">
        <v>1710645506461</v>
      </c>
      <c r="C23" s="605"/>
      <c r="D23" s="605"/>
      <c r="E23" s="606"/>
      <c r="F23" s="607"/>
      <c r="G23" s="608"/>
    </row>
    <row r="24" spans="1:7" s="252" customFormat="1" ht="38.1" customHeight="1">
      <c r="A24" s="254" t="s">
        <v>651</v>
      </c>
      <c r="B24" s="604">
        <v>206050158881</v>
      </c>
      <c r="C24" s="605"/>
      <c r="D24" s="605"/>
      <c r="E24" s="606"/>
      <c r="F24" s="607"/>
      <c r="G24" s="608"/>
    </row>
    <row r="25" spans="1:7" s="252" customFormat="1" ht="38.1" customHeight="1">
      <c r="A25" s="254" t="s">
        <v>652</v>
      </c>
      <c r="B25" s="629">
        <v>188596700777</v>
      </c>
      <c r="C25" s="630"/>
      <c r="D25" s="630"/>
      <c r="E25" s="631"/>
      <c r="F25" s="607"/>
      <c r="G25" s="608"/>
    </row>
    <row r="26" spans="1:7" s="252" customFormat="1" ht="38.1" customHeight="1">
      <c r="A26" s="254"/>
      <c r="B26" s="604"/>
      <c r="C26" s="605"/>
      <c r="D26" s="605"/>
      <c r="E26" s="606"/>
      <c r="F26" s="607"/>
      <c r="G26" s="608"/>
    </row>
    <row r="27" spans="1:7" s="252" customFormat="1" ht="38.1" customHeight="1">
      <c r="A27" s="254"/>
      <c r="B27" s="604"/>
      <c r="C27" s="605"/>
      <c r="D27" s="605"/>
      <c r="E27" s="606"/>
      <c r="F27" s="607"/>
      <c r="G27" s="608"/>
    </row>
    <row r="28" spans="1:7" s="252" customFormat="1" ht="38.1" customHeight="1">
      <c r="A28" s="254"/>
      <c r="B28" s="604"/>
      <c r="C28" s="605"/>
      <c r="D28" s="605"/>
      <c r="E28" s="606"/>
      <c r="F28" s="607"/>
      <c r="G28" s="608"/>
    </row>
    <row r="29" spans="1:7" s="252" customFormat="1" ht="38.1" customHeight="1">
      <c r="A29" s="254"/>
      <c r="B29" s="604"/>
      <c r="C29" s="605"/>
      <c r="D29" s="605"/>
      <c r="E29" s="606"/>
      <c r="F29" s="607"/>
      <c r="G29" s="608"/>
    </row>
    <row r="30" spans="1:7" s="252" customFormat="1" ht="38.1" customHeight="1">
      <c r="A30" s="254"/>
      <c r="B30" s="604"/>
      <c r="C30" s="605"/>
      <c r="D30" s="605"/>
      <c r="E30" s="606"/>
      <c r="F30" s="607"/>
      <c r="G30" s="608"/>
    </row>
    <row r="31" spans="1:7" s="252" customFormat="1" ht="38.1" customHeight="1">
      <c r="A31" s="254"/>
      <c r="B31" s="604"/>
      <c r="C31" s="605"/>
      <c r="D31" s="605"/>
      <c r="E31" s="606"/>
      <c r="F31" s="607"/>
      <c r="G31" s="608"/>
    </row>
    <row r="32" spans="1:7" s="252" customFormat="1" ht="38.1" customHeight="1">
      <c r="A32" s="254"/>
      <c r="B32" s="604"/>
      <c r="C32" s="605"/>
      <c r="D32" s="605"/>
      <c r="E32" s="606"/>
      <c r="F32" s="607"/>
      <c r="G32" s="608"/>
    </row>
    <row r="33" spans="1:7" s="252" customFormat="1" ht="38.1" hidden="1" customHeight="1">
      <c r="A33" s="254"/>
      <c r="B33" s="604"/>
      <c r="C33" s="605"/>
      <c r="D33" s="605"/>
      <c r="E33" s="606"/>
      <c r="F33" s="607"/>
      <c r="G33" s="608"/>
    </row>
    <row r="34" spans="1:7" s="252" customFormat="1" ht="38.1" customHeight="1">
      <c r="A34" s="254"/>
      <c r="B34" s="604"/>
      <c r="C34" s="605"/>
      <c r="D34" s="605"/>
      <c r="E34" s="606"/>
      <c r="F34" s="607"/>
      <c r="G34" s="608"/>
    </row>
    <row r="35" spans="1:7" s="252" customFormat="1" ht="38.1" customHeight="1" thickBot="1">
      <c r="A35" s="255" t="s">
        <v>653</v>
      </c>
      <c r="B35" s="632">
        <f>B7+B22</f>
        <v>2269194987821</v>
      </c>
      <c r="C35" s="633"/>
      <c r="D35" s="633"/>
      <c r="E35" s="634"/>
      <c r="F35" s="635"/>
      <c r="G35" s="636"/>
    </row>
    <row r="36" spans="1:7" s="252" customFormat="1" ht="38.1" customHeight="1">
      <c r="A36" s="256"/>
      <c r="B36" s="257"/>
      <c r="C36" s="258"/>
      <c r="D36" s="257"/>
      <c r="E36" s="258"/>
      <c r="F36" s="257"/>
      <c r="G36" s="258"/>
    </row>
    <row r="37" spans="1:7" s="252" customFormat="1" ht="30" customHeight="1">
      <c r="A37" s="256"/>
      <c r="B37" s="257"/>
      <c r="C37" s="258"/>
      <c r="D37" s="257"/>
      <c r="E37" s="258"/>
      <c r="F37" s="257"/>
      <c r="G37" s="258"/>
    </row>
    <row r="38" spans="1:7" s="252" customFormat="1" ht="21.9" customHeight="1">
      <c r="A38" s="256"/>
      <c r="B38" s="251"/>
      <c r="C38" s="251"/>
      <c r="D38" s="251"/>
      <c r="E38" s="251"/>
      <c r="F38" s="251"/>
      <c r="G38" s="251"/>
    </row>
    <row r="39" spans="1:7" ht="21.9" customHeight="1">
      <c r="A39" s="256"/>
    </row>
    <row r="40" spans="1:7" ht="21.9" customHeight="1">
      <c r="A40" s="256"/>
    </row>
    <row r="41" spans="1:7" ht="21.9" customHeight="1"/>
    <row r="42" spans="1:7" ht="19.5" customHeight="1"/>
  </sheetData>
  <mergeCells count="61">
    <mergeCell ref="B35:E35"/>
    <mergeCell ref="F35:G35"/>
    <mergeCell ref="B32:E32"/>
    <mergeCell ref="F32:G32"/>
    <mergeCell ref="B33:E33"/>
    <mergeCell ref="F33:G33"/>
    <mergeCell ref="B34:E34"/>
    <mergeCell ref="F34:G34"/>
    <mergeCell ref="B29:E29"/>
    <mergeCell ref="F29:G29"/>
    <mergeCell ref="B30:E30"/>
    <mergeCell ref="F30:G30"/>
    <mergeCell ref="B31:E31"/>
    <mergeCell ref="F31:G31"/>
    <mergeCell ref="B24:E24"/>
    <mergeCell ref="F24:G24"/>
    <mergeCell ref="B25:E25"/>
    <mergeCell ref="F25:G25"/>
    <mergeCell ref="B27:E27"/>
    <mergeCell ref="F27:G27"/>
    <mergeCell ref="B26:E26"/>
    <mergeCell ref="F26:G26"/>
    <mergeCell ref="B21:E21"/>
    <mergeCell ref="F21:G21"/>
    <mergeCell ref="B22:E22"/>
    <mergeCell ref="F22:G22"/>
    <mergeCell ref="B23:E23"/>
    <mergeCell ref="F23:G23"/>
    <mergeCell ref="B18:E18"/>
    <mergeCell ref="F18:G18"/>
    <mergeCell ref="B19:E19"/>
    <mergeCell ref="F19:G19"/>
    <mergeCell ref="B20:E20"/>
    <mergeCell ref="F20:G20"/>
    <mergeCell ref="B13:E13"/>
    <mergeCell ref="F13:G13"/>
    <mergeCell ref="B14:E14"/>
    <mergeCell ref="B15:E15"/>
    <mergeCell ref="B16:E16"/>
    <mergeCell ref="B10:E10"/>
    <mergeCell ref="F10:G10"/>
    <mergeCell ref="B11:E11"/>
    <mergeCell ref="F11:G11"/>
    <mergeCell ref="B12:E12"/>
    <mergeCell ref="F12:G12"/>
    <mergeCell ref="B28:E28"/>
    <mergeCell ref="F28:G28"/>
    <mergeCell ref="A1:G1"/>
    <mergeCell ref="A2:G2"/>
    <mergeCell ref="A3:G3"/>
    <mergeCell ref="A5:A6"/>
    <mergeCell ref="B5:E6"/>
    <mergeCell ref="F5:G6"/>
    <mergeCell ref="B7:E7"/>
    <mergeCell ref="F7:G7"/>
    <mergeCell ref="B8:E8"/>
    <mergeCell ref="F8:G8"/>
    <mergeCell ref="B9:E9"/>
    <mergeCell ref="F9:G9"/>
    <mergeCell ref="B17:E17"/>
    <mergeCell ref="F17:G17"/>
  </mergeCells>
  <phoneticPr fontId="8" type="noConversion"/>
  <printOptions horizontalCentered="1"/>
  <pageMargins left="0.47244094488188981" right="0.47244094488188981" top="0.98425196850393704" bottom="0.78740157480314965" header="0.11811023622047245" footer="0.51181102362204722"/>
  <pageSetup paperSize="9" scale="60" orientation="portrait" r:id="rId1"/>
  <headerFooter alignWithMargins="0">
    <oddFooter>&amp;C&amp;"標楷體,標準"&amp;10 &amp;16 55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O38"/>
  <sheetViews>
    <sheetView zoomScaleNormal="100" workbookViewId="0">
      <selection activeCell="F14" sqref="F14"/>
    </sheetView>
  </sheetViews>
  <sheetFormatPr defaultColWidth="9.75" defaultRowHeight="16.2"/>
  <cols>
    <col min="1" max="1" width="15.75" style="38" customWidth="1"/>
    <col min="2" max="2" width="13" style="38" customWidth="1"/>
    <col min="3" max="3" width="4.75" style="38" customWidth="1"/>
    <col min="4" max="4" width="15.75" style="38" customWidth="1"/>
    <col min="5" max="5" width="4.75" style="38" customWidth="1"/>
    <col min="6" max="6" width="15.75" style="38" customWidth="1"/>
    <col min="7" max="7" width="2.75" style="38" customWidth="1"/>
    <col min="8" max="16384" width="9.75" style="38"/>
  </cols>
  <sheetData>
    <row r="1" spans="1:6" ht="20.100000000000001" customHeight="1">
      <c r="A1" s="527" t="s">
        <v>15</v>
      </c>
      <c r="B1" s="527"/>
      <c r="C1" s="527"/>
      <c r="D1" s="647"/>
      <c r="E1" s="647"/>
      <c r="F1" s="647"/>
    </row>
    <row r="2" spans="1:6" ht="20.100000000000001" customHeight="1">
      <c r="A2" s="648" t="s">
        <v>53</v>
      </c>
      <c r="B2" s="649"/>
      <c r="C2" s="649"/>
      <c r="D2" s="649"/>
      <c r="E2" s="649"/>
      <c r="F2" s="649"/>
    </row>
    <row r="3" spans="1:6" ht="20.100000000000001" customHeight="1">
      <c r="A3" s="650" t="s">
        <v>732</v>
      </c>
      <c r="B3" s="651"/>
      <c r="C3" s="651"/>
      <c r="D3" s="651"/>
      <c r="E3" s="651"/>
      <c r="F3" s="651"/>
    </row>
    <row r="4" spans="1:6" ht="20.100000000000001" customHeight="1" thickBot="1">
      <c r="B4" s="39"/>
      <c r="C4" s="39"/>
      <c r="F4" s="68" t="s">
        <v>159</v>
      </c>
    </row>
    <row r="5" spans="1:6" ht="21" customHeight="1">
      <c r="A5" s="652" t="s">
        <v>140</v>
      </c>
      <c r="B5" s="653"/>
      <c r="C5" s="645" t="s">
        <v>141</v>
      </c>
      <c r="D5" s="656"/>
      <c r="E5" s="645" t="s">
        <v>142</v>
      </c>
      <c r="F5" s="646"/>
    </row>
    <row r="6" spans="1:6" ht="24.6" customHeight="1">
      <c r="A6" s="654" t="s">
        <v>143</v>
      </c>
      <c r="B6" s="655"/>
      <c r="C6" s="229" t="s">
        <v>144</v>
      </c>
      <c r="D6" s="319">
        <v>5160000000</v>
      </c>
      <c r="E6" s="229" t="s">
        <v>554</v>
      </c>
      <c r="F6" s="320">
        <v>142880400000</v>
      </c>
    </row>
    <row r="7" spans="1:6" ht="24.6" customHeight="1">
      <c r="A7" s="643" t="s">
        <v>145</v>
      </c>
      <c r="B7" s="644"/>
      <c r="C7" s="269" t="s">
        <v>104</v>
      </c>
      <c r="D7" s="319">
        <v>5025164995.6999998</v>
      </c>
      <c r="E7" s="269" t="s">
        <v>554</v>
      </c>
      <c r="F7" s="320">
        <v>139146818730.93301</v>
      </c>
    </row>
    <row r="8" spans="1:6" ht="21" customHeight="1">
      <c r="A8" s="637"/>
      <c r="B8" s="638"/>
      <c r="C8" s="82"/>
      <c r="D8" s="81"/>
      <c r="E8" s="81"/>
      <c r="F8" s="204"/>
    </row>
    <row r="9" spans="1:6" ht="21" customHeight="1">
      <c r="A9" s="637"/>
      <c r="B9" s="638"/>
      <c r="C9" s="82"/>
      <c r="D9" s="81"/>
      <c r="E9" s="81"/>
      <c r="F9" s="204"/>
    </row>
    <row r="10" spans="1:6" ht="21" customHeight="1">
      <c r="A10" s="637"/>
      <c r="B10" s="638"/>
      <c r="C10" s="82"/>
      <c r="D10" s="81"/>
      <c r="E10" s="81"/>
      <c r="F10" s="204"/>
    </row>
    <row r="11" spans="1:6" ht="21" customHeight="1">
      <c r="A11" s="637"/>
      <c r="B11" s="638"/>
      <c r="C11" s="82"/>
      <c r="D11" s="81"/>
      <c r="E11" s="81"/>
      <c r="F11" s="204"/>
    </row>
    <row r="12" spans="1:6" ht="21" customHeight="1">
      <c r="A12" s="637"/>
      <c r="B12" s="638"/>
      <c r="C12" s="82"/>
      <c r="D12" s="81"/>
      <c r="E12" s="81"/>
      <c r="F12" s="204"/>
    </row>
    <row r="13" spans="1:6" ht="21" customHeight="1">
      <c r="A13" s="637"/>
      <c r="B13" s="638"/>
      <c r="C13" s="82"/>
      <c r="D13" s="81"/>
      <c r="E13" s="81"/>
      <c r="F13" s="204"/>
    </row>
    <row r="14" spans="1:6" ht="21" customHeight="1">
      <c r="A14" s="637"/>
      <c r="B14" s="638"/>
      <c r="C14" s="82"/>
      <c r="D14" s="81"/>
      <c r="E14" s="81"/>
      <c r="F14" s="204"/>
    </row>
    <row r="15" spans="1:6" ht="21" customHeight="1">
      <c r="A15" s="637"/>
      <c r="B15" s="638"/>
      <c r="C15" s="82"/>
      <c r="D15" s="81"/>
      <c r="E15" s="81"/>
      <c r="F15" s="204"/>
    </row>
    <row r="16" spans="1:6" ht="21" customHeight="1">
      <c r="A16" s="637"/>
      <c r="B16" s="638"/>
      <c r="C16" s="82"/>
      <c r="D16" s="81"/>
      <c r="E16" s="81"/>
      <c r="F16" s="204"/>
    </row>
    <row r="17" spans="1:15" ht="21" customHeight="1">
      <c r="A17" s="637"/>
      <c r="B17" s="638"/>
      <c r="C17" s="82"/>
      <c r="D17" s="81"/>
      <c r="E17" s="81"/>
      <c r="F17" s="204"/>
    </row>
    <row r="18" spans="1:15" ht="21" customHeight="1">
      <c r="A18" s="637"/>
      <c r="B18" s="638"/>
      <c r="C18" s="82"/>
      <c r="D18" s="81"/>
      <c r="E18" s="81"/>
      <c r="F18" s="204"/>
    </row>
    <row r="19" spans="1:15" ht="21" customHeight="1">
      <c r="A19" s="637"/>
      <c r="B19" s="638"/>
      <c r="C19" s="82"/>
      <c r="D19" s="81"/>
      <c r="E19" s="81"/>
      <c r="F19" s="204"/>
    </row>
    <row r="20" spans="1:15" ht="21" customHeight="1">
      <c r="A20" s="637"/>
      <c r="B20" s="638"/>
      <c r="C20" s="82"/>
      <c r="D20" s="81"/>
      <c r="E20" s="81"/>
      <c r="F20" s="204"/>
    </row>
    <row r="21" spans="1:15" ht="21" customHeight="1">
      <c r="A21" s="637"/>
      <c r="B21" s="638"/>
      <c r="C21" s="82"/>
      <c r="D21" s="81"/>
      <c r="E21" s="81"/>
      <c r="F21" s="204"/>
    </row>
    <row r="22" spans="1:15" ht="21" customHeight="1">
      <c r="A22" s="637"/>
      <c r="B22" s="638"/>
      <c r="C22" s="82"/>
      <c r="D22" s="81"/>
      <c r="E22" s="81"/>
      <c r="F22" s="204"/>
    </row>
    <row r="23" spans="1:15" ht="21" customHeight="1">
      <c r="A23" s="205"/>
      <c r="B23" s="83"/>
      <c r="C23" s="82"/>
      <c r="D23" s="81"/>
      <c r="E23" s="81"/>
      <c r="F23" s="204"/>
    </row>
    <row r="24" spans="1:15" ht="21" customHeight="1">
      <c r="A24" s="205"/>
      <c r="B24" s="83"/>
      <c r="C24" s="82"/>
      <c r="D24" s="81"/>
      <c r="E24" s="81"/>
      <c r="F24" s="204"/>
    </row>
    <row r="25" spans="1:15" ht="21" customHeight="1">
      <c r="A25" s="205"/>
      <c r="B25" s="83"/>
      <c r="C25" s="82"/>
      <c r="D25" s="81"/>
      <c r="E25" s="81"/>
      <c r="F25" s="204"/>
    </row>
    <row r="26" spans="1:15" ht="21" customHeight="1">
      <c r="A26" s="205"/>
      <c r="B26" s="83"/>
      <c r="C26" s="82"/>
      <c r="D26" s="81"/>
      <c r="E26" s="81"/>
      <c r="F26" s="204"/>
    </row>
    <row r="27" spans="1:15" ht="21" customHeight="1">
      <c r="A27" s="205"/>
      <c r="B27" s="83"/>
      <c r="C27" s="82"/>
      <c r="D27" s="81"/>
      <c r="E27" s="81"/>
      <c r="F27" s="204"/>
    </row>
    <row r="28" spans="1:15" ht="21" customHeight="1">
      <c r="A28" s="205"/>
      <c r="B28" s="83"/>
      <c r="C28" s="82"/>
      <c r="D28" s="81"/>
      <c r="E28" s="81"/>
      <c r="F28" s="204"/>
    </row>
    <row r="29" spans="1:15" ht="21" customHeight="1">
      <c r="A29" s="205"/>
      <c r="B29" s="83"/>
      <c r="C29" s="82"/>
      <c r="D29" s="81"/>
      <c r="E29" s="81"/>
      <c r="F29" s="204"/>
    </row>
    <row r="30" spans="1:15" ht="21" customHeight="1">
      <c r="A30" s="637"/>
      <c r="B30" s="638"/>
      <c r="C30" s="82"/>
      <c r="D30" s="81"/>
      <c r="E30" s="81"/>
      <c r="F30" s="204"/>
    </row>
    <row r="31" spans="1:15" ht="21" customHeight="1">
      <c r="A31" s="205"/>
      <c r="B31" s="83"/>
      <c r="C31" s="82"/>
      <c r="D31" s="81"/>
      <c r="E31" s="81"/>
      <c r="F31" s="204"/>
    </row>
    <row r="32" spans="1:15" ht="21" customHeight="1" thickBot="1">
      <c r="A32" s="641" t="s">
        <v>146</v>
      </c>
      <c r="B32" s="642"/>
      <c r="C32" s="273" t="s">
        <v>104</v>
      </c>
      <c r="D32" s="206">
        <f>D6+D7</f>
        <v>10185164995.700001</v>
      </c>
      <c r="E32" s="274" t="s">
        <v>147</v>
      </c>
      <c r="F32" s="207">
        <f>F6+F7</f>
        <v>282027218730.93298</v>
      </c>
      <c r="I32" s="40"/>
      <c r="K32" s="41"/>
      <c r="O32" s="40"/>
    </row>
    <row r="33" spans="1:15">
      <c r="A33" s="639" t="s">
        <v>148</v>
      </c>
      <c r="B33" s="640"/>
      <c r="C33" s="640"/>
      <c r="D33" s="640"/>
      <c r="E33" s="640"/>
      <c r="F33" s="640"/>
      <c r="I33" s="40"/>
      <c r="K33" s="41"/>
      <c r="O33" s="40"/>
    </row>
    <row r="35" spans="1:15">
      <c r="I35" s="40"/>
      <c r="K35" s="41"/>
      <c r="O35" s="40"/>
    </row>
    <row r="37" spans="1:15">
      <c r="A37" s="39" t="s">
        <v>103</v>
      </c>
      <c r="I37" s="40"/>
      <c r="K37" s="41"/>
      <c r="O37" s="40"/>
    </row>
    <row r="38" spans="1:15">
      <c r="K38" s="41"/>
    </row>
  </sheetData>
  <mergeCells count="26">
    <mergeCell ref="A14:B14"/>
    <mergeCell ref="A7:B7"/>
    <mergeCell ref="A8:B8"/>
    <mergeCell ref="E5:F5"/>
    <mergeCell ref="A1:F1"/>
    <mergeCell ref="A2:F2"/>
    <mergeCell ref="A3:F3"/>
    <mergeCell ref="A5:B5"/>
    <mergeCell ref="A6:B6"/>
    <mergeCell ref="C5:D5"/>
    <mergeCell ref="A9:B9"/>
    <mergeCell ref="A10:B10"/>
    <mergeCell ref="A11:B11"/>
    <mergeCell ref="A12:B12"/>
    <mergeCell ref="A13:B13"/>
    <mergeCell ref="A33:F33"/>
    <mergeCell ref="A32:B32"/>
    <mergeCell ref="A20:B20"/>
    <mergeCell ref="A21:B21"/>
    <mergeCell ref="A22:B22"/>
    <mergeCell ref="A30:B30"/>
    <mergeCell ref="A15:B15"/>
    <mergeCell ref="A16:B16"/>
    <mergeCell ref="A17:B17"/>
    <mergeCell ref="A18:B18"/>
    <mergeCell ref="A19:B19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56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C36"/>
  <sheetViews>
    <sheetView workbookViewId="0">
      <selection activeCell="A29" sqref="A29"/>
    </sheetView>
  </sheetViews>
  <sheetFormatPr defaultColWidth="9.75" defaultRowHeight="16.2"/>
  <cols>
    <col min="1" max="1" width="39" style="36" customWidth="1"/>
    <col min="2" max="2" width="16.75" style="36" customWidth="1"/>
    <col min="3" max="3" width="15" style="36" customWidth="1"/>
    <col min="4" max="16384" width="9.75" style="36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657" t="s">
        <v>86</v>
      </c>
      <c r="B2" s="658"/>
      <c r="C2" s="659"/>
    </row>
    <row r="3" spans="1:3" ht="20.100000000000001" customHeight="1">
      <c r="A3" s="660" t="s">
        <v>729</v>
      </c>
      <c r="B3" s="661"/>
      <c r="C3" s="662"/>
    </row>
    <row r="4" spans="1:3" ht="20.100000000000001" customHeight="1" thickBot="1">
      <c r="A4" s="26"/>
      <c r="C4" s="70" t="s">
        <v>87</v>
      </c>
    </row>
    <row r="5" spans="1:3" ht="21" customHeight="1">
      <c r="A5" s="208" t="s">
        <v>204</v>
      </c>
      <c r="B5" s="209" t="s">
        <v>47</v>
      </c>
      <c r="C5" s="162" t="s">
        <v>18</v>
      </c>
    </row>
    <row r="6" spans="1:3" ht="25.2" customHeight="1">
      <c r="A6" s="210" t="s">
        <v>100</v>
      </c>
      <c r="B6" s="316">
        <f>B8+B7</f>
        <v>75602483362</v>
      </c>
      <c r="C6" s="211"/>
    </row>
    <row r="7" spans="1:3" ht="25.2" customHeight="1">
      <c r="A7" s="212" t="s">
        <v>558</v>
      </c>
      <c r="B7" s="317">
        <v>4276772800</v>
      </c>
      <c r="C7" s="211"/>
    </row>
    <row r="8" spans="1:3" ht="25.2" customHeight="1">
      <c r="A8" s="212" t="s">
        <v>559</v>
      </c>
      <c r="B8" s="317">
        <v>71325710562</v>
      </c>
      <c r="C8" s="211"/>
    </row>
    <row r="9" spans="1:3" ht="25.2" customHeight="1">
      <c r="A9" s="212" t="s">
        <v>101</v>
      </c>
      <c r="B9" s="318">
        <f>SUM(B10:B11)</f>
        <v>104758060943</v>
      </c>
      <c r="C9" s="211"/>
    </row>
    <row r="10" spans="1:3" ht="25.2" customHeight="1">
      <c r="A10" s="212" t="s">
        <v>558</v>
      </c>
      <c r="B10" s="317">
        <v>7778361600</v>
      </c>
      <c r="C10" s="211"/>
    </row>
    <row r="11" spans="1:3" ht="25.2" customHeight="1">
      <c r="A11" s="212" t="s">
        <v>559</v>
      </c>
      <c r="B11" s="317">
        <v>96979699343</v>
      </c>
      <c r="C11" s="211"/>
    </row>
    <row r="12" spans="1:3" ht="21" customHeight="1">
      <c r="A12" s="212"/>
      <c r="B12" s="85"/>
      <c r="C12" s="211"/>
    </row>
    <row r="13" spans="1:3" ht="21" customHeight="1">
      <c r="A13" s="212"/>
      <c r="B13" s="85"/>
      <c r="C13" s="211"/>
    </row>
    <row r="14" spans="1:3" ht="21" customHeight="1">
      <c r="A14" s="212"/>
      <c r="B14" s="85"/>
      <c r="C14" s="211"/>
    </row>
    <row r="15" spans="1:3" ht="21" customHeight="1">
      <c r="A15" s="212"/>
      <c r="B15" s="85"/>
      <c r="C15" s="211"/>
    </row>
    <row r="16" spans="1:3" ht="21" customHeight="1">
      <c r="A16" s="213"/>
      <c r="B16" s="85"/>
      <c r="C16" s="211"/>
    </row>
    <row r="17" spans="1:3" ht="21" customHeight="1">
      <c r="A17" s="213"/>
      <c r="B17" s="85"/>
      <c r="C17" s="211"/>
    </row>
    <row r="18" spans="1:3" ht="21" customHeight="1">
      <c r="A18" s="213"/>
      <c r="B18" s="85"/>
      <c r="C18" s="211"/>
    </row>
    <row r="19" spans="1:3" ht="21" customHeight="1">
      <c r="A19" s="213"/>
      <c r="B19" s="85"/>
      <c r="C19" s="211"/>
    </row>
    <row r="20" spans="1:3" ht="21" customHeight="1">
      <c r="A20" s="213"/>
      <c r="B20" s="85"/>
      <c r="C20" s="211"/>
    </row>
    <row r="21" spans="1:3" ht="21" customHeight="1">
      <c r="A21" s="213"/>
      <c r="B21" s="85"/>
      <c r="C21" s="211"/>
    </row>
    <row r="22" spans="1:3" ht="21" customHeight="1">
      <c r="A22" s="213"/>
      <c r="B22" s="85"/>
      <c r="C22" s="211"/>
    </row>
    <row r="23" spans="1:3" ht="21" customHeight="1">
      <c r="A23" s="213"/>
      <c r="B23" s="85"/>
      <c r="C23" s="211"/>
    </row>
    <row r="24" spans="1:3" ht="21" customHeight="1">
      <c r="A24" s="213"/>
      <c r="B24" s="85"/>
      <c r="C24" s="211"/>
    </row>
    <row r="25" spans="1:3" ht="21" customHeight="1">
      <c r="A25" s="213"/>
      <c r="B25" s="85"/>
      <c r="C25" s="211"/>
    </row>
    <row r="26" spans="1:3" ht="21" customHeight="1">
      <c r="A26" s="213"/>
      <c r="B26" s="85"/>
      <c r="C26" s="211"/>
    </row>
    <row r="27" spans="1:3" ht="21" customHeight="1">
      <c r="A27" s="213"/>
      <c r="B27" s="85"/>
      <c r="C27" s="211"/>
    </row>
    <row r="28" spans="1:3" ht="21" customHeight="1">
      <c r="A28" s="213"/>
      <c r="B28" s="85"/>
      <c r="C28" s="211"/>
    </row>
    <row r="29" spans="1:3" ht="24" customHeight="1">
      <c r="A29" s="213"/>
      <c r="B29" s="85"/>
      <c r="C29" s="211"/>
    </row>
    <row r="30" spans="1:3" ht="24" customHeight="1">
      <c r="A30" s="213"/>
      <c r="B30" s="85"/>
      <c r="C30" s="211"/>
    </row>
    <row r="31" spans="1:3" ht="21" customHeight="1" thickBot="1">
      <c r="A31" s="214"/>
      <c r="B31" s="215"/>
      <c r="C31" s="216"/>
    </row>
    <row r="36" spans="1:1">
      <c r="A36" s="37" t="s">
        <v>102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57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C37"/>
  <sheetViews>
    <sheetView workbookViewId="0">
      <selection activeCell="A16" sqref="A16"/>
    </sheetView>
  </sheetViews>
  <sheetFormatPr defaultColWidth="9.75" defaultRowHeight="16.2"/>
  <cols>
    <col min="1" max="1" width="38.75" style="36" customWidth="1"/>
    <col min="2" max="2" width="16.75" style="36" customWidth="1"/>
    <col min="3" max="3" width="14.9140625" style="36" customWidth="1"/>
    <col min="4" max="16384" width="9.75" style="36"/>
  </cols>
  <sheetData>
    <row r="1" spans="1:3" ht="20.100000000000001" customHeight="1">
      <c r="A1" s="527" t="s">
        <v>15</v>
      </c>
      <c r="B1" s="527"/>
      <c r="C1" s="527"/>
    </row>
    <row r="2" spans="1:3" ht="20.100000000000001" customHeight="1">
      <c r="A2" s="657" t="s">
        <v>411</v>
      </c>
      <c r="B2" s="657"/>
      <c r="C2" s="657"/>
    </row>
    <row r="3" spans="1:3" ht="20.100000000000001" customHeight="1">
      <c r="A3" s="660" t="s">
        <v>729</v>
      </c>
      <c r="B3" s="661"/>
      <c r="C3" s="662"/>
    </row>
    <row r="4" spans="1:3" ht="20.100000000000001" customHeight="1" thickBot="1">
      <c r="A4" s="26"/>
      <c r="C4" s="70" t="s">
        <v>87</v>
      </c>
    </row>
    <row r="5" spans="1:3" ht="21" customHeight="1">
      <c r="A5" s="208" t="s">
        <v>204</v>
      </c>
      <c r="B5" s="209" t="s">
        <v>47</v>
      </c>
      <c r="C5" s="162" t="s">
        <v>18</v>
      </c>
    </row>
    <row r="6" spans="1:3" ht="23.4" customHeight="1">
      <c r="A6" s="210" t="s">
        <v>164</v>
      </c>
      <c r="B6" s="84"/>
      <c r="C6" s="211"/>
    </row>
    <row r="7" spans="1:3" ht="23.4" customHeight="1">
      <c r="A7" s="212" t="s">
        <v>167</v>
      </c>
      <c r="B7" s="317">
        <v>66412758970</v>
      </c>
      <c r="C7" s="217"/>
    </row>
    <row r="8" spans="1:3" ht="23.4" customHeight="1">
      <c r="A8" s="212" t="s">
        <v>168</v>
      </c>
      <c r="B8" s="318">
        <v>29962619965</v>
      </c>
      <c r="C8" s="211"/>
    </row>
    <row r="9" spans="1:3" ht="21" customHeight="1">
      <c r="A9" s="212"/>
      <c r="B9" s="85"/>
      <c r="C9" s="211"/>
    </row>
    <row r="10" spans="1:3" ht="21" customHeight="1">
      <c r="A10" s="212"/>
      <c r="B10" s="85"/>
      <c r="C10" s="211"/>
    </row>
    <row r="11" spans="1:3" ht="21" customHeight="1">
      <c r="A11" s="212"/>
      <c r="B11" s="85"/>
      <c r="C11" s="211"/>
    </row>
    <row r="12" spans="1:3" ht="21" customHeight="1">
      <c r="A12" s="212"/>
      <c r="B12" s="85"/>
      <c r="C12" s="211"/>
    </row>
    <row r="13" spans="1:3" ht="21" customHeight="1">
      <c r="A13" s="212"/>
      <c r="B13" s="85"/>
      <c r="C13" s="211"/>
    </row>
    <row r="14" spans="1:3" ht="21" customHeight="1">
      <c r="A14" s="212"/>
      <c r="B14" s="85"/>
      <c r="C14" s="211"/>
    </row>
    <row r="15" spans="1:3" ht="21" customHeight="1">
      <c r="A15" s="212"/>
      <c r="B15" s="85"/>
      <c r="C15" s="211"/>
    </row>
    <row r="16" spans="1:3" ht="21" customHeight="1">
      <c r="A16" s="213"/>
      <c r="B16" s="85"/>
      <c r="C16" s="211"/>
    </row>
    <row r="17" spans="1:3" ht="21" customHeight="1">
      <c r="A17" s="213"/>
      <c r="B17" s="85"/>
      <c r="C17" s="211"/>
    </row>
    <row r="18" spans="1:3" ht="21" customHeight="1">
      <c r="A18" s="213"/>
      <c r="B18" s="85"/>
      <c r="C18" s="211"/>
    </row>
    <row r="19" spans="1:3" ht="21" customHeight="1">
      <c r="A19" s="213"/>
      <c r="B19" s="85"/>
      <c r="C19" s="211"/>
    </row>
    <row r="20" spans="1:3" ht="21" customHeight="1">
      <c r="A20" s="213"/>
      <c r="B20" s="85"/>
      <c r="C20" s="211"/>
    </row>
    <row r="21" spans="1:3" ht="21" customHeight="1">
      <c r="A21" s="213"/>
      <c r="B21" s="85"/>
      <c r="C21" s="211"/>
    </row>
    <row r="22" spans="1:3" ht="21" customHeight="1">
      <c r="A22" s="213"/>
      <c r="B22" s="85"/>
      <c r="C22" s="211"/>
    </row>
    <row r="23" spans="1:3" ht="21" customHeight="1">
      <c r="A23" s="213"/>
      <c r="B23" s="85"/>
      <c r="C23" s="211"/>
    </row>
    <row r="24" spans="1:3" ht="21" customHeight="1">
      <c r="A24" s="213"/>
      <c r="B24" s="85"/>
      <c r="C24" s="211"/>
    </row>
    <row r="25" spans="1:3" ht="21" customHeight="1">
      <c r="A25" s="213"/>
      <c r="B25" s="85"/>
      <c r="C25" s="211"/>
    </row>
    <row r="26" spans="1:3" ht="21" customHeight="1">
      <c r="A26" s="213"/>
      <c r="B26" s="85"/>
      <c r="C26" s="211"/>
    </row>
    <row r="27" spans="1:3" ht="21" customHeight="1">
      <c r="A27" s="213"/>
      <c r="B27" s="85"/>
      <c r="C27" s="211"/>
    </row>
    <row r="28" spans="1:3" ht="21" customHeight="1">
      <c r="A28" s="213"/>
      <c r="B28" s="85"/>
      <c r="C28" s="211"/>
    </row>
    <row r="29" spans="1:3" ht="21" customHeight="1">
      <c r="A29" s="213"/>
      <c r="B29" s="85"/>
      <c r="C29" s="211"/>
    </row>
    <row r="30" spans="1:3" ht="21" customHeight="1">
      <c r="A30" s="213"/>
      <c r="B30" s="85"/>
      <c r="C30" s="211"/>
    </row>
    <row r="31" spans="1:3" ht="21" customHeight="1">
      <c r="A31" s="213"/>
      <c r="B31" s="85"/>
      <c r="C31" s="211"/>
    </row>
    <row r="32" spans="1:3" ht="21" customHeight="1" thickBot="1">
      <c r="A32" s="218"/>
      <c r="B32" s="215"/>
      <c r="C32" s="216"/>
    </row>
    <row r="37" spans="1:1">
      <c r="A37" s="37" t="s">
        <v>102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 codeName="Sheet6">
    <pageSetUpPr fitToPage="1"/>
  </sheetPr>
  <dimension ref="A1:H34"/>
  <sheetViews>
    <sheetView topLeftCell="A3" zoomScale="75" zoomScaleNormal="75" workbookViewId="0">
      <pane xSplit="1" ySplit="4" topLeftCell="B7" activePane="bottomRight" state="frozen"/>
      <selection activeCell="C13" sqref="C13"/>
      <selection pane="topRight" activeCell="C13" sqref="C13"/>
      <selection pane="bottomLeft" activeCell="C13" sqref="C13"/>
      <selection pane="bottomRight" activeCell="F20" sqref="F20"/>
    </sheetView>
  </sheetViews>
  <sheetFormatPr defaultColWidth="9.75" defaultRowHeight="18" customHeight="1"/>
  <cols>
    <col min="1" max="1" width="34.75" style="73" customWidth="1"/>
    <col min="2" max="2" width="23.75" style="73" customWidth="1"/>
    <col min="3" max="3" width="8" style="73" hidden="1" customWidth="1"/>
    <col min="4" max="4" width="23.75" style="73" customWidth="1"/>
    <col min="5" max="5" width="7.9140625" style="73" hidden="1" customWidth="1"/>
    <col min="6" max="6" width="23.75" style="73" customWidth="1"/>
    <col min="7" max="7" width="13.58203125" style="73" customWidth="1"/>
    <col min="8" max="8" width="2.33203125" style="73" customWidth="1"/>
    <col min="9" max="16384" width="9.75" style="73"/>
  </cols>
  <sheetData>
    <row r="1" spans="1:8" ht="30" customHeight="1">
      <c r="A1" s="463" t="s">
        <v>397</v>
      </c>
      <c r="B1" s="463"/>
      <c r="C1" s="463"/>
      <c r="D1" s="463"/>
      <c r="E1" s="463"/>
      <c r="F1" s="463"/>
      <c r="G1" s="463"/>
      <c r="H1" s="134"/>
    </row>
    <row r="2" spans="1:8" ht="30" customHeight="1">
      <c r="A2" s="465" t="s">
        <v>399</v>
      </c>
      <c r="B2" s="466"/>
      <c r="C2" s="466"/>
      <c r="D2" s="466"/>
      <c r="E2" s="466"/>
      <c r="F2" s="466"/>
      <c r="G2" s="466"/>
      <c r="H2" s="134"/>
    </row>
    <row r="3" spans="1:8" ht="30" customHeight="1">
      <c r="A3" s="467" t="s">
        <v>729</v>
      </c>
      <c r="B3" s="468"/>
      <c r="C3" s="468"/>
      <c r="D3" s="468"/>
      <c r="E3" s="468"/>
      <c r="F3" s="468"/>
      <c r="G3" s="468"/>
      <c r="H3" s="135"/>
    </row>
    <row r="4" spans="1:8" ht="30.75" customHeight="1" thickBot="1">
      <c r="A4" s="141"/>
      <c r="B4" s="141" t="s">
        <v>11</v>
      </c>
      <c r="C4" s="141"/>
      <c r="D4" s="141"/>
      <c r="E4" s="141"/>
      <c r="F4" s="473" t="s">
        <v>13</v>
      </c>
      <c r="G4" s="413"/>
    </row>
    <row r="5" spans="1:8" s="74" customFormat="1" ht="39.9" customHeight="1">
      <c r="A5" s="469" t="s">
        <v>78</v>
      </c>
      <c r="B5" s="474" t="s">
        <v>80</v>
      </c>
      <c r="C5" s="475"/>
      <c r="D5" s="474" t="s">
        <v>81</v>
      </c>
      <c r="E5" s="475"/>
      <c r="F5" s="471" t="s">
        <v>79</v>
      </c>
      <c r="G5" s="472"/>
    </row>
    <row r="6" spans="1:8" s="74" customFormat="1" ht="54" customHeight="1">
      <c r="A6" s="470"/>
      <c r="B6" s="476"/>
      <c r="C6" s="477"/>
      <c r="D6" s="476"/>
      <c r="E6" s="477"/>
      <c r="F6" s="136" t="s">
        <v>82</v>
      </c>
      <c r="G6" s="137" t="s">
        <v>118</v>
      </c>
    </row>
    <row r="7" spans="1:8" s="74" customFormat="1" ht="40.200000000000003" customHeight="1">
      <c r="A7" s="241" t="s">
        <v>2</v>
      </c>
      <c r="B7" s="359">
        <f>+B8</f>
        <v>567636191</v>
      </c>
      <c r="C7" s="359">
        <f>B7/$B$28*100</f>
        <v>1.585895509258586E-2</v>
      </c>
      <c r="D7" s="359">
        <f>+D8</f>
        <v>719431558</v>
      </c>
      <c r="E7" s="359">
        <f>D7/$D$28*100</f>
        <v>2.3348183229060827E-2</v>
      </c>
      <c r="F7" s="359">
        <f>B7-D7</f>
        <v>-151795367</v>
      </c>
      <c r="G7" s="355">
        <f t="shared" ref="G7:G23" si="0">F7/D7*100</f>
        <v>-21.099347854851818</v>
      </c>
    </row>
    <row r="8" spans="1:8" s="74" customFormat="1" ht="40.200000000000003" customHeight="1">
      <c r="A8" s="242" t="s">
        <v>303</v>
      </c>
      <c r="B8" s="361">
        <f>B9+B12</f>
        <v>567636191</v>
      </c>
      <c r="C8" s="361">
        <f>C9+C12</f>
        <v>1.3259064400937107E-2</v>
      </c>
      <c r="D8" s="361">
        <f>D9+D12</f>
        <v>719431558</v>
      </c>
      <c r="E8" s="361">
        <f>D8/$D$28*100</f>
        <v>2.3348183229060827E-2</v>
      </c>
      <c r="F8" s="361">
        <f>B8-D8</f>
        <v>-151795367</v>
      </c>
      <c r="G8" s="355">
        <f t="shared" si="0"/>
        <v>-21.099347854851818</v>
      </c>
    </row>
    <row r="9" spans="1:8" s="74" customFormat="1" ht="40.200000000000003" customHeight="1">
      <c r="A9" s="242" t="s">
        <v>304</v>
      </c>
      <c r="B9" s="361">
        <f>B10+B11</f>
        <v>46558825</v>
      </c>
      <c r="C9" s="361">
        <f>C10+C11+C13</f>
        <v>1.3259064400937107E-2</v>
      </c>
      <c r="D9" s="361">
        <f>D10+D11</f>
        <v>26720569</v>
      </c>
      <c r="E9" s="361"/>
      <c r="F9" s="361">
        <f>B9-D9</f>
        <v>19838256</v>
      </c>
      <c r="G9" s="355">
        <f t="shared" si="0"/>
        <v>74.243389053578909</v>
      </c>
    </row>
    <row r="10" spans="1:8" s="74" customFormat="1" ht="40.200000000000003" customHeight="1">
      <c r="A10" s="138" t="s">
        <v>305</v>
      </c>
      <c r="B10" s="362">
        <v>20011985</v>
      </c>
      <c r="C10" s="362">
        <f>B10/$B$28*100</f>
        <v>5.5910665398095063E-4</v>
      </c>
      <c r="D10" s="362">
        <v>18796145</v>
      </c>
      <c r="E10" s="362">
        <f>D10/$D$28*100</f>
        <v>6.1000359600571702E-4</v>
      </c>
      <c r="F10" s="362">
        <f>B10-D10</f>
        <v>1215840</v>
      </c>
      <c r="G10" s="356">
        <f t="shared" si="0"/>
        <v>6.4685604415160665</v>
      </c>
    </row>
    <row r="11" spans="1:8" s="74" customFormat="1" ht="40.200000000000003" customHeight="1">
      <c r="A11" s="138" t="s">
        <v>306</v>
      </c>
      <c r="B11" s="362">
        <v>26546840</v>
      </c>
      <c r="C11" s="362">
        <f>B11/$B$28*100</f>
        <v>7.4168129179427516E-4</v>
      </c>
      <c r="D11" s="362">
        <v>7924424</v>
      </c>
      <c r="E11" s="362">
        <f>D11/$D$28*100</f>
        <v>2.5717651871029978E-4</v>
      </c>
      <c r="F11" s="362">
        <f t="shared" ref="F11:F22" si="1">B11-D11</f>
        <v>18622416</v>
      </c>
      <c r="G11" s="366">
        <f t="shared" si="0"/>
        <v>235.00024733658879</v>
      </c>
    </row>
    <row r="12" spans="1:8" s="74" customFormat="1" ht="40.200000000000003" customHeight="1">
      <c r="A12" s="242" t="s">
        <v>469</v>
      </c>
      <c r="B12" s="361">
        <f>B13+B14</f>
        <v>521077366</v>
      </c>
      <c r="C12" s="361"/>
      <c r="D12" s="361">
        <f>D13+D14</f>
        <v>692710989</v>
      </c>
      <c r="E12" s="361"/>
      <c r="F12" s="361">
        <f t="shared" si="1"/>
        <v>-171633623</v>
      </c>
      <c r="G12" s="355">
        <f t="shared" si="0"/>
        <v>-24.777089684656353</v>
      </c>
    </row>
    <row r="13" spans="1:8" s="74" customFormat="1" ht="40.200000000000003" customHeight="1">
      <c r="A13" s="138" t="s">
        <v>313</v>
      </c>
      <c r="B13" s="362">
        <v>428020034</v>
      </c>
      <c r="C13" s="362">
        <f>B13/$B$28*100</f>
        <v>1.1958276455161881E-2</v>
      </c>
      <c r="D13" s="362">
        <v>517458051</v>
      </c>
      <c r="E13" s="362">
        <f>D13/$D$28*100</f>
        <v>1.6793404812109593E-2</v>
      </c>
      <c r="F13" s="362">
        <f t="shared" si="1"/>
        <v>-89438017</v>
      </c>
      <c r="G13" s="356">
        <f t="shared" si="0"/>
        <v>-17.28410966399284</v>
      </c>
    </row>
    <row r="14" spans="1:8" s="74" customFormat="1" ht="40.200000000000003" customHeight="1">
      <c r="A14" s="138" t="s">
        <v>492</v>
      </c>
      <c r="B14" s="362">
        <v>93057332</v>
      </c>
      <c r="C14" s="362"/>
      <c r="D14" s="362">
        <v>175252938</v>
      </c>
      <c r="E14" s="362"/>
      <c r="F14" s="362">
        <f t="shared" si="1"/>
        <v>-82195606</v>
      </c>
      <c r="G14" s="356">
        <f t="shared" si="0"/>
        <v>-46.90112869890946</v>
      </c>
    </row>
    <row r="15" spans="1:8" s="74" customFormat="1" ht="40.200000000000003" customHeight="1">
      <c r="A15" s="138" t="s">
        <v>149</v>
      </c>
      <c r="B15" s="362">
        <f>B7</f>
        <v>567636191</v>
      </c>
      <c r="C15" s="362"/>
      <c r="D15" s="362">
        <f>D7</f>
        <v>719431558</v>
      </c>
      <c r="E15" s="362"/>
      <c r="F15" s="362">
        <f t="shared" si="1"/>
        <v>-151795367</v>
      </c>
      <c r="G15" s="356">
        <f t="shared" si="0"/>
        <v>-21.099347854851818</v>
      </c>
    </row>
    <row r="16" spans="1:8" s="74" customFormat="1" ht="40.200000000000003" customHeight="1">
      <c r="A16" s="242" t="s">
        <v>234</v>
      </c>
      <c r="B16" s="361">
        <f>B17+B21</f>
        <v>3578710996519</v>
      </c>
      <c r="C16" s="361">
        <f>B16/$B$28*100</f>
        <v>99.984141044907417</v>
      </c>
      <c r="D16" s="361">
        <f>D17+D21</f>
        <v>3080597649698</v>
      </c>
      <c r="E16" s="361">
        <f>D16/$D$28*100</f>
        <v>99.976651816770939</v>
      </c>
      <c r="F16" s="361">
        <f t="shared" si="1"/>
        <v>498113346821</v>
      </c>
      <c r="G16" s="355">
        <f t="shared" si="0"/>
        <v>16.16937372103207</v>
      </c>
    </row>
    <row r="17" spans="1:7" s="74" customFormat="1" ht="40.200000000000003" customHeight="1">
      <c r="A17" s="242" t="s">
        <v>470</v>
      </c>
      <c r="B17" s="361">
        <f>B18</f>
        <v>3571953702925</v>
      </c>
      <c r="C17" s="361">
        <f>C18</f>
        <v>99.795351786305218</v>
      </c>
      <c r="D17" s="361">
        <f>D18</f>
        <v>3074596342893</v>
      </c>
      <c r="E17" s="361">
        <f>D17/$D$28*100</f>
        <v>99.781887479095118</v>
      </c>
      <c r="F17" s="361">
        <f t="shared" si="1"/>
        <v>497357360032</v>
      </c>
      <c r="G17" s="355">
        <f t="shared" si="0"/>
        <v>16.176346569254626</v>
      </c>
    </row>
    <row r="18" spans="1:7" s="74" customFormat="1" ht="40.200000000000003" customHeight="1">
      <c r="A18" s="242" t="s">
        <v>307</v>
      </c>
      <c r="B18" s="361">
        <f>B19+B20</f>
        <v>3571953702925</v>
      </c>
      <c r="C18" s="361">
        <f>C19+C20</f>
        <v>99.795351786305218</v>
      </c>
      <c r="D18" s="361">
        <f>D19+D20</f>
        <v>3074596342893</v>
      </c>
      <c r="E18" s="361">
        <f>E19+E20</f>
        <v>99.781887479095133</v>
      </c>
      <c r="F18" s="361">
        <f t="shared" si="1"/>
        <v>497357360032</v>
      </c>
      <c r="G18" s="355">
        <f t="shared" si="0"/>
        <v>16.176346569254626</v>
      </c>
    </row>
    <row r="19" spans="1:7" s="74" customFormat="1" ht="40.200000000000003" customHeight="1">
      <c r="A19" s="138" t="s">
        <v>308</v>
      </c>
      <c r="B19" s="362">
        <v>2544386213613</v>
      </c>
      <c r="C19" s="362">
        <f>B19/$B$28*100</f>
        <v>71.086564492649018</v>
      </c>
      <c r="D19" s="362">
        <v>2320432680587</v>
      </c>
      <c r="E19" s="362">
        <f>D19/$D$28*100</f>
        <v>75.306520536378883</v>
      </c>
      <c r="F19" s="362">
        <f t="shared" si="1"/>
        <v>223953533026</v>
      </c>
      <c r="G19" s="356">
        <f t="shared" si="0"/>
        <v>9.6513695441208185</v>
      </c>
    </row>
    <row r="20" spans="1:7" s="74" customFormat="1" ht="40.200000000000003" customHeight="1">
      <c r="A20" s="138" t="s">
        <v>309</v>
      </c>
      <c r="B20" s="362">
        <v>1027567489312</v>
      </c>
      <c r="C20" s="362">
        <f>B20/$B$28*100</f>
        <v>28.708787293656201</v>
      </c>
      <c r="D20" s="362">
        <v>754163662306</v>
      </c>
      <c r="E20" s="367">
        <f>D20/$D$28*100</f>
        <v>24.475366942716242</v>
      </c>
      <c r="F20" s="362">
        <f t="shared" si="1"/>
        <v>273403827006</v>
      </c>
      <c r="G20" s="356">
        <f t="shared" si="0"/>
        <v>36.252585568763067</v>
      </c>
    </row>
    <row r="21" spans="1:7" s="74" customFormat="1" ht="40.200000000000003" customHeight="1">
      <c r="A21" s="242" t="s">
        <v>310</v>
      </c>
      <c r="B21" s="361">
        <f>B22</f>
        <v>6757293594</v>
      </c>
      <c r="C21" s="361">
        <f>B21/$B$28*100</f>
        <v>0.18878925860219525</v>
      </c>
      <c r="D21" s="361">
        <f>D22</f>
        <v>6001306805</v>
      </c>
      <c r="E21" s="361">
        <f>D21/$D$28*100</f>
        <v>0.19476433767581491</v>
      </c>
      <c r="F21" s="361">
        <f t="shared" si="1"/>
        <v>755986789</v>
      </c>
      <c r="G21" s="355">
        <f t="shared" si="0"/>
        <v>12.597036171690942</v>
      </c>
    </row>
    <row r="22" spans="1:7" s="74" customFormat="1" ht="40.200000000000003" customHeight="1">
      <c r="A22" s="242" t="s">
        <v>311</v>
      </c>
      <c r="B22" s="361">
        <f>B23</f>
        <v>6757293594</v>
      </c>
      <c r="C22" s="361">
        <f>C23</f>
        <v>0</v>
      </c>
      <c r="D22" s="361">
        <f>D23</f>
        <v>6001306805</v>
      </c>
      <c r="E22" s="361">
        <f>D22/$D$28*100</f>
        <v>0.19476433767581491</v>
      </c>
      <c r="F22" s="361">
        <f t="shared" si="1"/>
        <v>755986789</v>
      </c>
      <c r="G22" s="355">
        <f t="shared" si="0"/>
        <v>12.597036171690942</v>
      </c>
    </row>
    <row r="23" spans="1:7" s="74" customFormat="1" ht="40.200000000000003" customHeight="1">
      <c r="A23" s="138" t="s">
        <v>312</v>
      </c>
      <c r="B23" s="362">
        <v>6757293594</v>
      </c>
      <c r="C23" s="362"/>
      <c r="D23" s="362">
        <v>6001306805</v>
      </c>
      <c r="E23" s="361"/>
      <c r="F23" s="362">
        <f>B23-D23</f>
        <v>755986789</v>
      </c>
      <c r="G23" s="356">
        <f t="shared" si="0"/>
        <v>12.597036171690942</v>
      </c>
    </row>
    <row r="24" spans="1:7" s="74" customFormat="1" ht="40.200000000000003" customHeight="1">
      <c r="A24" s="138" t="s">
        <v>314</v>
      </c>
      <c r="B24" s="362">
        <f>B16</f>
        <v>3578710996519</v>
      </c>
      <c r="C24" s="362"/>
      <c r="D24" s="362">
        <f>D16</f>
        <v>3080597649698</v>
      </c>
      <c r="E24" s="362"/>
      <c r="F24" s="362">
        <f>F16</f>
        <v>498113346821</v>
      </c>
      <c r="G24" s="356">
        <f>G16</f>
        <v>16.16937372103207</v>
      </c>
    </row>
    <row r="25" spans="1:7" s="74" customFormat="1" ht="37.5" customHeight="1">
      <c r="A25" s="138"/>
      <c r="B25" s="362"/>
      <c r="C25" s="362"/>
      <c r="D25" s="362"/>
      <c r="E25" s="362"/>
      <c r="F25" s="362"/>
      <c r="G25" s="356"/>
    </row>
    <row r="26" spans="1:7" s="74" customFormat="1" ht="37.5" customHeight="1">
      <c r="A26" s="138"/>
      <c r="B26" s="362"/>
      <c r="C26" s="362"/>
      <c r="D26" s="362"/>
      <c r="E26" s="362"/>
      <c r="F26" s="362"/>
      <c r="G26" s="356"/>
    </row>
    <row r="27" spans="1:7" s="74" customFormat="1" ht="37.5" customHeight="1">
      <c r="A27" s="138"/>
      <c r="B27" s="362"/>
      <c r="C27" s="362"/>
      <c r="D27" s="362"/>
      <c r="E27" s="362"/>
      <c r="F27" s="362"/>
      <c r="G27" s="356"/>
    </row>
    <row r="28" spans="1:7" s="74" customFormat="1" ht="37.5" customHeight="1" thickBot="1">
      <c r="A28" s="261" t="s">
        <v>315</v>
      </c>
      <c r="B28" s="365">
        <f>B7+B16</f>
        <v>3579278632710</v>
      </c>
      <c r="C28" s="365">
        <f>B28/$B$28*100</f>
        <v>100</v>
      </c>
      <c r="D28" s="365">
        <f>D7+D16</f>
        <v>3081317081256</v>
      </c>
      <c r="E28" s="365">
        <f>D28/$D$28*100</f>
        <v>100</v>
      </c>
      <c r="F28" s="365">
        <f>B28-D28</f>
        <v>497961551454</v>
      </c>
      <c r="G28" s="358">
        <f>F28/D28*100</f>
        <v>16.160672151631406</v>
      </c>
    </row>
    <row r="29" spans="1:7" s="74" customFormat="1" ht="30" customHeight="1">
      <c r="A29" s="75"/>
      <c r="B29" s="76"/>
      <c r="C29" s="77"/>
      <c r="D29" s="76"/>
      <c r="E29" s="77"/>
      <c r="F29" s="76"/>
      <c r="G29" s="77"/>
    </row>
    <row r="30" spans="1:7" s="74" customFormat="1" ht="21.9" customHeight="1">
      <c r="A30" s="75"/>
      <c r="B30" s="76"/>
      <c r="C30" s="77"/>
      <c r="D30" s="76"/>
      <c r="E30" s="77"/>
      <c r="F30" s="76"/>
      <c r="G30" s="77"/>
    </row>
    <row r="31" spans="1:7" ht="21.9" customHeight="1">
      <c r="A31" s="75"/>
    </row>
    <row r="32" spans="1:7" ht="21.9" customHeight="1">
      <c r="A32" s="75"/>
    </row>
    <row r="33" spans="1:1" ht="21.9" customHeight="1">
      <c r="A33" s="75"/>
    </row>
    <row r="34" spans="1:1" ht="19.5" customHeight="1"/>
  </sheetData>
  <mergeCells count="8">
    <mergeCell ref="A1:G1"/>
    <mergeCell ref="A2:G2"/>
    <mergeCell ref="A3:G3"/>
    <mergeCell ref="F5:G5"/>
    <mergeCell ref="A5:A6"/>
    <mergeCell ref="B5:C6"/>
    <mergeCell ref="D5:E6"/>
    <mergeCell ref="F4:G4"/>
  </mergeCells>
  <phoneticPr fontId="2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2" orientation="portrait" r:id="rId1"/>
  <headerFooter alignWithMargins="0">
    <oddFooter>&amp;C&amp;"標楷體,標準"&amp;14 &amp;16 13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workbookViewId="0">
      <selection activeCell="C18" sqref="C18"/>
    </sheetView>
  </sheetViews>
  <sheetFormatPr defaultColWidth="9.75" defaultRowHeight="16.2"/>
  <cols>
    <col min="1" max="1" width="38.75" style="36" customWidth="1"/>
    <col min="2" max="2" width="16.75" style="36" customWidth="1"/>
    <col min="3" max="3" width="14.9140625" style="36" customWidth="1"/>
    <col min="4" max="16384" width="9.75" style="36"/>
  </cols>
  <sheetData>
    <row r="1" spans="1:3" ht="20.100000000000001" customHeight="1">
      <c r="A1" s="527" t="s">
        <v>207</v>
      </c>
      <c r="B1" s="527"/>
      <c r="C1" s="527"/>
    </row>
    <row r="2" spans="1:3" ht="20.100000000000001" customHeight="1">
      <c r="A2" s="657" t="s">
        <v>223</v>
      </c>
      <c r="B2" s="657"/>
      <c r="C2" s="657"/>
    </row>
    <row r="3" spans="1:3" ht="20.100000000000001" customHeight="1">
      <c r="A3" s="660" t="s">
        <v>729</v>
      </c>
      <c r="B3" s="661"/>
      <c r="C3" s="662"/>
    </row>
    <row r="4" spans="1:3" ht="20.100000000000001" customHeight="1" thickBot="1">
      <c r="A4" s="26"/>
      <c r="C4" s="70" t="s">
        <v>208</v>
      </c>
    </row>
    <row r="5" spans="1:3" ht="21" customHeight="1">
      <c r="A5" s="208" t="s">
        <v>209</v>
      </c>
      <c r="B5" s="209" t="s">
        <v>47</v>
      </c>
      <c r="C5" s="162" t="s">
        <v>210</v>
      </c>
    </row>
    <row r="6" spans="1:3" ht="24" customHeight="1">
      <c r="A6" s="210" t="s">
        <v>211</v>
      </c>
      <c r="B6" s="84"/>
      <c r="C6" s="211"/>
    </row>
    <row r="7" spans="1:3" ht="24" customHeight="1">
      <c r="A7" s="212" t="s">
        <v>561</v>
      </c>
      <c r="B7" s="317">
        <v>15297750312</v>
      </c>
      <c r="C7" s="217"/>
    </row>
    <row r="8" spans="1:3" ht="21" customHeight="1">
      <c r="A8" s="212"/>
      <c r="B8" s="85"/>
      <c r="C8" s="211"/>
    </row>
    <row r="9" spans="1:3" ht="21" customHeight="1">
      <c r="A9" s="212"/>
      <c r="B9" s="85"/>
      <c r="C9" s="211"/>
    </row>
    <row r="10" spans="1:3" ht="21" customHeight="1">
      <c r="A10" s="212"/>
      <c r="B10" s="85"/>
      <c r="C10" s="211"/>
    </row>
    <row r="11" spans="1:3" ht="21" customHeight="1">
      <c r="A11" s="212"/>
      <c r="B11" s="85"/>
      <c r="C11" s="211"/>
    </row>
    <row r="12" spans="1:3" ht="21" customHeight="1">
      <c r="A12" s="212"/>
      <c r="B12" s="85"/>
      <c r="C12" s="211"/>
    </row>
    <row r="13" spans="1:3" ht="21" customHeight="1">
      <c r="A13" s="212"/>
      <c r="B13" s="85"/>
      <c r="C13" s="211"/>
    </row>
    <row r="14" spans="1:3" ht="21" customHeight="1">
      <c r="A14" s="212"/>
      <c r="B14" s="85"/>
      <c r="C14" s="211"/>
    </row>
    <row r="15" spans="1:3" ht="21" customHeight="1">
      <c r="A15" s="212"/>
      <c r="B15" s="85"/>
      <c r="C15" s="211"/>
    </row>
    <row r="16" spans="1:3" ht="21" customHeight="1">
      <c r="A16" s="212"/>
      <c r="B16" s="85"/>
      <c r="C16" s="211"/>
    </row>
    <row r="17" spans="1:3" ht="21" customHeight="1">
      <c r="A17" s="213"/>
      <c r="B17" s="85"/>
      <c r="C17" s="211"/>
    </row>
    <row r="18" spans="1:3" ht="21" customHeight="1">
      <c r="A18" s="213"/>
      <c r="B18" s="85"/>
      <c r="C18" s="211"/>
    </row>
    <row r="19" spans="1:3" ht="21" customHeight="1">
      <c r="A19" s="213"/>
      <c r="B19" s="85"/>
      <c r="C19" s="211"/>
    </row>
    <row r="20" spans="1:3" ht="21" customHeight="1">
      <c r="A20" s="213"/>
      <c r="B20" s="85"/>
      <c r="C20" s="211"/>
    </row>
    <row r="21" spans="1:3" ht="21" customHeight="1">
      <c r="A21" s="213"/>
      <c r="B21" s="85"/>
      <c r="C21" s="211"/>
    </row>
    <row r="22" spans="1:3" ht="21" customHeight="1">
      <c r="A22" s="213"/>
      <c r="B22" s="85"/>
      <c r="C22" s="211"/>
    </row>
    <row r="23" spans="1:3" ht="21" customHeight="1">
      <c r="A23" s="213"/>
      <c r="B23" s="85"/>
      <c r="C23" s="211"/>
    </row>
    <row r="24" spans="1:3" ht="21" customHeight="1">
      <c r="A24" s="213"/>
      <c r="B24" s="85"/>
      <c r="C24" s="211"/>
    </row>
    <row r="25" spans="1:3" ht="21" customHeight="1">
      <c r="A25" s="213"/>
      <c r="B25" s="85"/>
      <c r="C25" s="211"/>
    </row>
    <row r="26" spans="1:3" ht="21" customHeight="1">
      <c r="A26" s="213"/>
      <c r="B26" s="85"/>
      <c r="C26" s="211"/>
    </row>
    <row r="27" spans="1:3" ht="21" customHeight="1">
      <c r="A27" s="213"/>
      <c r="B27" s="85"/>
      <c r="C27" s="211"/>
    </row>
    <row r="28" spans="1:3" ht="21" customHeight="1">
      <c r="A28" s="213"/>
      <c r="B28" s="85"/>
      <c r="C28" s="211"/>
    </row>
    <row r="29" spans="1:3" ht="21" customHeight="1">
      <c r="A29" s="213"/>
      <c r="B29" s="85"/>
      <c r="C29" s="211"/>
    </row>
    <row r="30" spans="1:3" ht="21" customHeight="1">
      <c r="A30" s="213"/>
      <c r="B30" s="85"/>
      <c r="C30" s="211"/>
    </row>
    <row r="31" spans="1:3" ht="29.4" customHeight="1">
      <c r="A31" s="213"/>
      <c r="B31" s="85"/>
      <c r="C31" s="211"/>
    </row>
    <row r="32" spans="1:3" ht="21" customHeight="1" thickBot="1">
      <c r="A32" s="218"/>
      <c r="B32" s="215"/>
      <c r="C32" s="216"/>
    </row>
    <row r="37" spans="1:1">
      <c r="A37" s="37" t="s">
        <v>212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fitToHeight="0" orientation="portrait" r:id="rId1"/>
  <headerFooter>
    <oddFooter>&amp;C&amp;"標楷體,標準"&amp;10 59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7">
    <pageSetUpPr fitToPage="1"/>
  </sheetPr>
  <dimension ref="A1:E24"/>
  <sheetViews>
    <sheetView topLeftCell="A3" zoomScale="75" zoomScaleNormal="75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I13" sqref="I13"/>
    </sheetView>
  </sheetViews>
  <sheetFormatPr defaultColWidth="9.75" defaultRowHeight="16.2"/>
  <cols>
    <col min="1" max="4" width="18.75" style="1" customWidth="1"/>
    <col min="5" max="5" width="10.75" style="1" customWidth="1"/>
    <col min="6" max="16384" width="9.75" style="1"/>
  </cols>
  <sheetData>
    <row r="1" spans="1:5" ht="30" customHeight="1">
      <c r="A1" s="482" t="s">
        <v>397</v>
      </c>
      <c r="B1" s="483"/>
      <c r="C1" s="483"/>
      <c r="D1" s="483"/>
      <c r="E1" s="483"/>
    </row>
    <row r="2" spans="1:5" ht="30" customHeight="1">
      <c r="A2" s="488" t="s">
        <v>400</v>
      </c>
      <c r="B2" s="489"/>
      <c r="C2" s="489"/>
      <c r="D2" s="489"/>
      <c r="E2" s="489"/>
    </row>
    <row r="3" spans="1:5" ht="30" customHeight="1">
      <c r="A3" s="486" t="s">
        <v>727</v>
      </c>
      <c r="B3" s="487"/>
      <c r="C3" s="487"/>
      <c r="D3" s="487"/>
      <c r="E3" s="487"/>
    </row>
    <row r="4" spans="1:5" ht="30" customHeight="1" thickBot="1">
      <c r="A4" s="2"/>
      <c r="B4" s="2"/>
      <c r="C4" s="2"/>
      <c r="E4" s="19" t="s">
        <v>64</v>
      </c>
    </row>
    <row r="5" spans="1:5" ht="50.1" customHeight="1">
      <c r="A5" s="492" t="s">
        <v>67</v>
      </c>
      <c r="B5" s="490" t="s">
        <v>65</v>
      </c>
      <c r="C5" s="490" t="s">
        <v>66</v>
      </c>
      <c r="D5" s="484" t="s">
        <v>10</v>
      </c>
      <c r="E5" s="485"/>
    </row>
    <row r="6" spans="1:5" ht="50.1" customHeight="1">
      <c r="A6" s="493"/>
      <c r="B6" s="491"/>
      <c r="C6" s="491"/>
      <c r="D6" s="17" t="s">
        <v>71</v>
      </c>
      <c r="E6" s="18" t="s">
        <v>118</v>
      </c>
    </row>
    <row r="7" spans="1:5" ht="45" customHeight="1">
      <c r="A7" s="20" t="s">
        <v>68</v>
      </c>
      <c r="B7" s="371"/>
      <c r="C7" s="371"/>
      <c r="D7" s="372"/>
      <c r="E7" s="368"/>
    </row>
    <row r="8" spans="1:5" ht="45" customHeight="1">
      <c r="A8" s="21" t="s">
        <v>322</v>
      </c>
      <c r="B8" s="373">
        <v>248983860060</v>
      </c>
      <c r="C8" s="373">
        <v>245372896191</v>
      </c>
      <c r="D8" s="374">
        <f>B8-C8</f>
        <v>3610963869</v>
      </c>
      <c r="E8" s="369">
        <f>D8/C8*100</f>
        <v>1.4716229563468983</v>
      </c>
    </row>
    <row r="9" spans="1:5" ht="45" customHeight="1">
      <c r="A9" s="21" t="s">
        <v>69</v>
      </c>
      <c r="B9" s="373"/>
      <c r="C9" s="373"/>
      <c r="D9" s="374"/>
      <c r="E9" s="369"/>
    </row>
    <row r="10" spans="1:5" ht="45" customHeight="1">
      <c r="A10" s="21" t="s">
        <v>72</v>
      </c>
      <c r="B10" s="373">
        <v>35311209115</v>
      </c>
      <c r="C10" s="373">
        <v>27530242330</v>
      </c>
      <c r="D10" s="374">
        <f>B10-C10</f>
        <v>7780966785</v>
      </c>
      <c r="E10" s="369">
        <f>D10/C10*100</f>
        <v>28.263342878464233</v>
      </c>
    </row>
    <row r="11" spans="1:5" ht="45" customHeight="1">
      <c r="A11" s="21"/>
      <c r="B11" s="373"/>
      <c r="C11" s="373"/>
      <c r="D11" s="374"/>
      <c r="E11" s="369"/>
    </row>
    <row r="12" spans="1:5" ht="45" customHeight="1">
      <c r="A12" s="21"/>
      <c r="B12" s="373"/>
      <c r="C12" s="373"/>
      <c r="D12" s="374"/>
      <c r="E12" s="369"/>
    </row>
    <row r="13" spans="1:5" ht="45" customHeight="1">
      <c r="A13" s="21"/>
      <c r="B13" s="373"/>
      <c r="C13" s="373"/>
      <c r="D13" s="374"/>
      <c r="E13" s="369"/>
    </row>
    <row r="14" spans="1:5" ht="45" customHeight="1">
      <c r="A14" s="21"/>
      <c r="B14" s="374"/>
      <c r="C14" s="374"/>
      <c r="D14" s="374"/>
      <c r="E14" s="369"/>
    </row>
    <row r="15" spans="1:5" ht="45" customHeight="1">
      <c r="A15" s="21"/>
      <c r="B15" s="374"/>
      <c r="C15" s="374"/>
      <c r="D15" s="374"/>
      <c r="E15" s="369"/>
    </row>
    <row r="16" spans="1:5" ht="45" customHeight="1">
      <c r="A16" s="21"/>
      <c r="B16" s="374"/>
      <c r="C16" s="374"/>
      <c r="D16" s="374"/>
      <c r="E16" s="369"/>
    </row>
    <row r="17" spans="1:5" ht="45" customHeight="1" thickBot="1">
      <c r="A17" s="304" t="s">
        <v>70</v>
      </c>
      <c r="B17" s="375">
        <f>B8-B10</f>
        <v>213672650945</v>
      </c>
      <c r="C17" s="376">
        <f>C8-C10</f>
        <v>217842653861</v>
      </c>
      <c r="D17" s="376">
        <f>B17-C17</f>
        <v>-4170002916</v>
      </c>
      <c r="E17" s="370">
        <f>D17/C17*100</f>
        <v>-1.9142270083896313</v>
      </c>
    </row>
    <row r="18" spans="1:5" ht="17.399999999999999" customHeight="1">
      <c r="A18" s="305" t="s">
        <v>747</v>
      </c>
      <c r="B18" s="7"/>
      <c r="C18" s="7"/>
      <c r="D18" s="7"/>
      <c r="E18" s="8"/>
    </row>
    <row r="19" spans="1:5" s="3" customFormat="1" ht="14.4" customHeight="1">
      <c r="A19" s="303"/>
    </row>
    <row r="20" spans="1:5" s="3" customFormat="1" ht="22.5" customHeight="1">
      <c r="A20" s="6"/>
    </row>
    <row r="21" spans="1:5" s="12" customFormat="1" ht="23.25" customHeight="1"/>
    <row r="22" spans="1:5" s="12" customFormat="1" ht="23.25" customHeight="1">
      <c r="A22" s="13"/>
    </row>
    <row r="23" spans="1:5" s="12" customFormat="1" ht="23.25" customHeight="1">
      <c r="A23" s="13"/>
    </row>
    <row r="24" spans="1:5" s="12" customFormat="1" ht="21.75" customHeight="1">
      <c r="A24" s="13"/>
    </row>
  </sheetData>
  <mergeCells count="7">
    <mergeCell ref="A1:E1"/>
    <mergeCell ref="D5:E5"/>
    <mergeCell ref="A3:E3"/>
    <mergeCell ref="A2:E2"/>
    <mergeCell ref="B5:B6"/>
    <mergeCell ref="C5:C6"/>
    <mergeCell ref="A5:A6"/>
  </mergeCells>
  <phoneticPr fontId="2" type="noConversion"/>
  <pageMargins left="0.39370078740157483" right="0.39370078740157483" top="0.78740157480314965" bottom="0.78740157480314965" header="0.11811023622047245" footer="0.39370078740157483"/>
  <pageSetup paperSize="9" scale="87" orientation="portrait" r:id="rId1"/>
  <headerFooter alignWithMargins="0">
    <oddFooter>&amp;C&amp;"標楷體,標準" 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3" zoomScale="85" zoomScaleNormal="85" workbookViewId="0">
      <pane xSplit="1" ySplit="4" topLeftCell="B7" activePane="bottomRight" state="frozen"/>
      <selection activeCell="J8" sqref="J8"/>
      <selection pane="topRight" activeCell="J8" sqref="J8"/>
      <selection pane="bottomLeft" activeCell="J8" sqref="J8"/>
      <selection pane="bottomRight" activeCell="I11" sqref="I11"/>
    </sheetView>
  </sheetViews>
  <sheetFormatPr defaultColWidth="8.9140625" defaultRowHeight="16.2"/>
  <cols>
    <col min="1" max="1" width="40" style="27" customWidth="1"/>
    <col min="2" max="2" width="15.58203125" style="27" customWidth="1"/>
    <col min="3" max="3" width="15.58203125" style="97" customWidth="1"/>
    <col min="4" max="4" width="15.58203125" style="27" customWidth="1"/>
    <col min="5" max="5" width="9.25" style="27" customWidth="1"/>
    <col min="6" max="6" width="2.4140625" style="27" customWidth="1"/>
    <col min="7" max="7" width="18" style="27" customWidth="1"/>
    <col min="8" max="16384" width="8.9140625" style="27"/>
  </cols>
  <sheetData>
    <row r="1" spans="1:7" ht="28.2">
      <c r="A1" s="500" t="s">
        <v>15</v>
      </c>
      <c r="B1" s="501"/>
      <c r="C1" s="501"/>
      <c r="D1" s="501"/>
      <c r="E1" s="501"/>
      <c r="F1" s="501"/>
      <c r="G1" s="501"/>
    </row>
    <row r="2" spans="1:7" ht="28.2">
      <c r="A2" s="501" t="s">
        <v>401</v>
      </c>
      <c r="B2" s="500"/>
      <c r="C2" s="500"/>
      <c r="D2" s="500"/>
      <c r="E2" s="500"/>
      <c r="F2" s="500"/>
      <c r="G2" s="500"/>
    </row>
    <row r="3" spans="1:7" ht="24.6">
      <c r="A3" s="502" t="s">
        <v>730</v>
      </c>
      <c r="B3" s="502"/>
      <c r="C3" s="502"/>
      <c r="D3" s="502"/>
      <c r="E3" s="502"/>
      <c r="F3" s="502"/>
      <c r="G3" s="502"/>
    </row>
    <row r="4" spans="1:7" ht="20.399999999999999" thickBot="1">
      <c r="A4" s="42"/>
      <c r="G4" s="29" t="s">
        <v>158</v>
      </c>
    </row>
    <row r="5" spans="1:7" ht="30.75" customHeight="1">
      <c r="A5" s="503" t="s">
        <v>25</v>
      </c>
      <c r="B5" s="505" t="s">
        <v>170</v>
      </c>
      <c r="C5" s="456" t="s">
        <v>109</v>
      </c>
      <c r="D5" s="507" t="s">
        <v>110</v>
      </c>
      <c r="E5" s="508"/>
      <c r="F5" s="509" t="s">
        <v>105</v>
      </c>
      <c r="G5" s="510"/>
    </row>
    <row r="6" spans="1:7" ht="62.25" customHeight="1">
      <c r="A6" s="504"/>
      <c r="B6" s="506"/>
      <c r="C6" s="455"/>
      <c r="D6" s="52" t="s">
        <v>111</v>
      </c>
      <c r="E6" s="52" t="s">
        <v>114</v>
      </c>
      <c r="F6" s="511"/>
      <c r="G6" s="512"/>
    </row>
    <row r="7" spans="1:7" ht="28.2" customHeight="1">
      <c r="A7" s="153" t="s">
        <v>273</v>
      </c>
      <c r="B7" s="30">
        <v>112312784000</v>
      </c>
      <c r="C7" s="330">
        <f>C8+C14+C26</f>
        <v>596956346572</v>
      </c>
      <c r="D7" s="61">
        <f>C7-B7</f>
        <v>484643562572</v>
      </c>
      <c r="E7" s="378">
        <f>D7/B7*100</f>
        <v>431.51237580576759</v>
      </c>
      <c r="F7" s="498" t="s">
        <v>807</v>
      </c>
      <c r="G7" s="496" t="s">
        <v>806</v>
      </c>
    </row>
    <row r="8" spans="1:7" ht="27" customHeight="1">
      <c r="A8" s="155" t="s">
        <v>468</v>
      </c>
      <c r="B8" s="31"/>
      <c r="C8" s="383">
        <f>SUM(C9:C13)</f>
        <v>5738087776</v>
      </c>
      <c r="D8" s="63"/>
      <c r="E8" s="380"/>
      <c r="F8" s="495"/>
      <c r="G8" s="497"/>
    </row>
    <row r="9" spans="1:7" ht="27" customHeight="1">
      <c r="A9" s="155" t="s">
        <v>467</v>
      </c>
      <c r="B9" s="31"/>
      <c r="C9" s="87">
        <v>2659437819</v>
      </c>
      <c r="D9" s="63"/>
      <c r="E9" s="381"/>
      <c r="F9" s="495"/>
      <c r="G9" s="497"/>
    </row>
    <row r="10" spans="1:7" ht="27" customHeight="1">
      <c r="A10" s="155" t="s">
        <v>360</v>
      </c>
      <c r="B10" s="31"/>
      <c r="C10" s="87">
        <v>2725032889</v>
      </c>
      <c r="D10" s="63"/>
      <c r="E10" s="381"/>
      <c r="F10" s="495"/>
      <c r="G10" s="497"/>
    </row>
    <row r="11" spans="1:7" ht="27" customHeight="1">
      <c r="A11" s="155" t="s">
        <v>361</v>
      </c>
      <c r="B11" s="31"/>
      <c r="C11" s="87">
        <v>230842343</v>
      </c>
      <c r="D11" s="63"/>
      <c r="E11" s="381"/>
      <c r="F11" s="495"/>
      <c r="G11" s="497"/>
    </row>
    <row r="12" spans="1:7" ht="27" customHeight="1">
      <c r="A12" s="155" t="s">
        <v>362</v>
      </c>
      <c r="B12" s="31"/>
      <c r="C12" s="87">
        <v>122774725</v>
      </c>
      <c r="D12" s="63"/>
      <c r="E12" s="381"/>
      <c r="F12" s="495"/>
      <c r="G12" s="497"/>
    </row>
    <row r="13" spans="1:7" ht="27.6" hidden="1" customHeight="1">
      <c r="A13" s="155" t="s">
        <v>363</v>
      </c>
      <c r="B13" s="31"/>
      <c r="C13" s="87">
        <v>0</v>
      </c>
      <c r="D13" s="63"/>
      <c r="E13" s="381"/>
      <c r="F13" s="495"/>
      <c r="G13" s="497"/>
    </row>
    <row r="14" spans="1:7" ht="27" customHeight="1">
      <c r="A14" s="155" t="s">
        <v>461</v>
      </c>
      <c r="B14" s="31"/>
      <c r="C14" s="87">
        <f>SUM(C15:C25)</f>
        <v>244999180472</v>
      </c>
      <c r="D14" s="63"/>
      <c r="E14" s="381"/>
      <c r="F14" s="495"/>
      <c r="G14" s="497"/>
    </row>
    <row r="15" spans="1:7" ht="27" customHeight="1">
      <c r="A15" s="155" t="s">
        <v>460</v>
      </c>
      <c r="B15" s="31"/>
      <c r="C15" s="87">
        <v>20656396515</v>
      </c>
      <c r="D15" s="63"/>
      <c r="E15" s="381"/>
      <c r="F15" s="494" t="s">
        <v>808</v>
      </c>
      <c r="G15" s="499" t="s">
        <v>814</v>
      </c>
    </row>
    <row r="16" spans="1:7" ht="27" customHeight="1">
      <c r="A16" s="155" t="s">
        <v>364</v>
      </c>
      <c r="B16" s="31"/>
      <c r="C16" s="87">
        <v>6277249969</v>
      </c>
      <c r="D16" s="63"/>
      <c r="E16" s="381"/>
      <c r="F16" s="495"/>
      <c r="G16" s="497"/>
    </row>
    <row r="17" spans="1:7" ht="27" customHeight="1">
      <c r="A17" s="155" t="s">
        <v>365</v>
      </c>
      <c r="B17" s="31"/>
      <c r="C17" s="87">
        <v>477726997</v>
      </c>
      <c r="D17" s="63"/>
      <c r="E17" s="381"/>
      <c r="F17" s="495"/>
      <c r="G17" s="497"/>
    </row>
    <row r="18" spans="1:7" ht="27" customHeight="1">
      <c r="A18" s="155" t="s">
        <v>366</v>
      </c>
      <c r="B18" s="31"/>
      <c r="C18" s="87">
        <v>4008790968</v>
      </c>
      <c r="D18" s="63"/>
      <c r="E18" s="381"/>
      <c r="F18" s="495"/>
      <c r="G18" s="497"/>
    </row>
    <row r="19" spans="1:7" ht="27" customHeight="1">
      <c r="A19" s="155" t="s">
        <v>367</v>
      </c>
      <c r="B19" s="31"/>
      <c r="C19" s="87">
        <v>86539800</v>
      </c>
      <c r="D19" s="63"/>
      <c r="E19" s="381"/>
      <c r="F19" s="495"/>
      <c r="G19" s="497"/>
    </row>
    <row r="20" spans="1:7" ht="27" customHeight="1">
      <c r="A20" s="155" t="s">
        <v>368</v>
      </c>
      <c r="B20" s="31"/>
      <c r="C20" s="87">
        <v>2452287922</v>
      </c>
      <c r="D20" s="63"/>
      <c r="E20" s="381"/>
      <c r="F20" s="495"/>
      <c r="G20" s="497"/>
    </row>
    <row r="21" spans="1:7" ht="27" customHeight="1">
      <c r="A21" s="155" t="s">
        <v>369</v>
      </c>
      <c r="B21" s="31"/>
      <c r="C21" s="87">
        <v>36392482</v>
      </c>
      <c r="D21" s="63"/>
      <c r="E21" s="381"/>
      <c r="F21" s="495"/>
      <c r="G21" s="497"/>
    </row>
    <row r="22" spans="1:7" ht="27" hidden="1" customHeight="1">
      <c r="A22" s="155" t="s">
        <v>370</v>
      </c>
      <c r="B22" s="31"/>
      <c r="C22" s="87">
        <v>0</v>
      </c>
      <c r="D22" s="63"/>
      <c r="E22" s="381"/>
      <c r="F22" s="495"/>
      <c r="G22" s="497"/>
    </row>
    <row r="23" spans="1:7" ht="27" customHeight="1">
      <c r="A23" s="155" t="s">
        <v>522</v>
      </c>
      <c r="B23" s="31"/>
      <c r="C23" s="87">
        <v>97837380186</v>
      </c>
      <c r="D23" s="63"/>
      <c r="E23" s="381"/>
      <c r="F23" s="495"/>
      <c r="G23" s="497"/>
    </row>
    <row r="24" spans="1:7" ht="27" customHeight="1">
      <c r="A24" s="155" t="s">
        <v>371</v>
      </c>
      <c r="B24" s="31"/>
      <c r="C24" s="87">
        <v>113166415633</v>
      </c>
      <c r="D24" s="63"/>
      <c r="E24" s="381"/>
      <c r="F24" s="495"/>
      <c r="G24" s="497"/>
    </row>
    <row r="25" spans="1:7" ht="27" hidden="1" customHeight="1">
      <c r="A25" s="155" t="s">
        <v>372</v>
      </c>
      <c r="B25" s="31"/>
      <c r="C25" s="384">
        <v>0</v>
      </c>
      <c r="D25" s="63"/>
      <c r="E25" s="381"/>
      <c r="F25" s="494" t="s">
        <v>778</v>
      </c>
      <c r="G25" s="308"/>
    </row>
    <row r="26" spans="1:7" ht="27" customHeight="1">
      <c r="A26" s="155" t="s">
        <v>463</v>
      </c>
      <c r="B26" s="31"/>
      <c r="C26" s="87">
        <f>SUM(C27:C36)</f>
        <v>346219078324</v>
      </c>
      <c r="D26" s="63"/>
      <c r="E26" s="381"/>
      <c r="F26" s="495"/>
      <c r="G26" s="308"/>
    </row>
    <row r="27" spans="1:7" ht="27" customHeight="1">
      <c r="A27" s="155" t="s">
        <v>462</v>
      </c>
      <c r="B27" s="31"/>
      <c r="C27" s="87">
        <v>34933359640</v>
      </c>
      <c r="D27" s="63"/>
      <c r="E27" s="381"/>
      <c r="F27" s="495"/>
      <c r="G27" s="308"/>
    </row>
    <row r="28" spans="1:7" ht="27" customHeight="1">
      <c r="A28" s="155" t="s">
        <v>373</v>
      </c>
      <c r="B28" s="31"/>
      <c r="C28" s="87">
        <v>3255528641</v>
      </c>
      <c r="D28" s="63"/>
      <c r="E28" s="381"/>
      <c r="F28" s="314"/>
      <c r="G28" s="308"/>
    </row>
    <row r="29" spans="1:7" ht="27" customHeight="1">
      <c r="A29" s="155" t="s">
        <v>374</v>
      </c>
      <c r="B29" s="31"/>
      <c r="C29" s="87">
        <v>20933314609</v>
      </c>
      <c r="D29" s="63"/>
      <c r="E29" s="381"/>
      <c r="F29" s="314"/>
      <c r="G29" s="308"/>
    </row>
    <row r="30" spans="1:7" ht="27" customHeight="1">
      <c r="A30" s="155" t="s">
        <v>375</v>
      </c>
      <c r="B30" s="31"/>
      <c r="C30" s="87">
        <v>182795615</v>
      </c>
      <c r="D30" s="63"/>
      <c r="E30" s="381"/>
      <c r="F30" s="314"/>
      <c r="G30" s="308"/>
    </row>
    <row r="31" spans="1:7" ht="27" customHeight="1">
      <c r="A31" s="155" t="s">
        <v>376</v>
      </c>
      <c r="B31" s="31"/>
      <c r="C31" s="87">
        <v>84621074736</v>
      </c>
      <c r="D31" s="63"/>
      <c r="E31" s="381"/>
      <c r="F31" s="314"/>
      <c r="G31" s="308"/>
    </row>
    <row r="32" spans="1:7" ht="27" customHeight="1">
      <c r="A32" s="155" t="s">
        <v>377</v>
      </c>
      <c r="B32" s="31"/>
      <c r="C32" s="87">
        <v>197346453871</v>
      </c>
      <c r="D32" s="63"/>
      <c r="E32" s="381"/>
      <c r="F32" s="307"/>
      <c r="G32" s="308"/>
    </row>
    <row r="33" spans="1:7" ht="27" customHeight="1">
      <c r="A33" s="155" t="s">
        <v>378</v>
      </c>
      <c r="B33" s="31"/>
      <c r="C33" s="87">
        <v>4041079831</v>
      </c>
      <c r="D33" s="63"/>
      <c r="E33" s="381"/>
      <c r="F33" s="307"/>
      <c r="G33" s="308"/>
    </row>
    <row r="34" spans="1:7" ht="27" customHeight="1">
      <c r="A34" s="155" t="s">
        <v>379</v>
      </c>
      <c r="B34" s="31"/>
      <c r="C34" s="87">
        <v>614031266</v>
      </c>
      <c r="D34" s="63"/>
      <c r="E34" s="381"/>
      <c r="F34" s="307"/>
      <c r="G34" s="308"/>
    </row>
    <row r="35" spans="1:7" ht="27" hidden="1" customHeight="1">
      <c r="A35" s="155" t="s">
        <v>380</v>
      </c>
      <c r="B35" s="31"/>
      <c r="C35" s="87">
        <v>0</v>
      </c>
      <c r="D35" s="63"/>
      <c r="E35" s="381"/>
      <c r="F35" s="307"/>
      <c r="G35" s="308"/>
    </row>
    <row r="36" spans="1:7" ht="27" customHeight="1">
      <c r="A36" s="155" t="s">
        <v>381</v>
      </c>
      <c r="B36" s="31"/>
      <c r="C36" s="87">
        <v>291440115</v>
      </c>
      <c r="D36" s="63"/>
      <c r="E36" s="381"/>
      <c r="F36" s="307"/>
      <c r="G36" s="308"/>
    </row>
    <row r="37" spans="1:7" ht="27" customHeight="1">
      <c r="A37" s="155"/>
      <c r="B37" s="31"/>
      <c r="C37" s="87"/>
      <c r="D37" s="63"/>
      <c r="E37" s="381"/>
      <c r="F37" s="399"/>
      <c r="G37" s="400"/>
    </row>
    <row r="38" spans="1:7" ht="27" customHeight="1">
      <c r="A38" s="155"/>
      <c r="B38" s="31"/>
      <c r="C38" s="87"/>
      <c r="D38" s="63"/>
      <c r="E38" s="381"/>
      <c r="F38" s="399"/>
      <c r="G38" s="400"/>
    </row>
    <row r="39" spans="1:7" ht="27" customHeight="1">
      <c r="A39" s="155"/>
      <c r="B39" s="31"/>
      <c r="C39" s="384"/>
      <c r="D39" s="63"/>
      <c r="E39" s="381"/>
      <c r="F39" s="307"/>
      <c r="G39" s="243"/>
    </row>
    <row r="40" spans="1:7" ht="27" customHeight="1">
      <c r="A40" s="155"/>
      <c r="B40" s="31"/>
      <c r="C40" s="384"/>
      <c r="D40" s="63"/>
      <c r="E40" s="381"/>
      <c r="F40" s="307"/>
      <c r="G40" s="243"/>
    </row>
    <row r="41" spans="1:7" ht="25.95" customHeight="1" thickBot="1">
      <c r="A41" s="171" t="s">
        <v>41</v>
      </c>
      <c r="B41" s="32">
        <f>B7</f>
        <v>112312784000</v>
      </c>
      <c r="C41" s="331">
        <f>C7</f>
        <v>596956346572</v>
      </c>
      <c r="D41" s="385">
        <f>D7</f>
        <v>484643562572</v>
      </c>
      <c r="E41" s="382">
        <f>E7</f>
        <v>431.51237580576759</v>
      </c>
      <c r="F41" s="309"/>
      <c r="G41" s="244"/>
    </row>
    <row r="42" spans="1:7" ht="21.9" customHeight="1">
      <c r="A42" s="27" t="s">
        <v>464</v>
      </c>
      <c r="C42" s="27"/>
    </row>
    <row r="43" spans="1:7" ht="21.9" customHeight="1">
      <c r="A43" s="44" t="s">
        <v>219</v>
      </c>
      <c r="C43" s="27"/>
    </row>
  </sheetData>
  <mergeCells count="13">
    <mergeCell ref="A1:G1"/>
    <mergeCell ref="A2:G2"/>
    <mergeCell ref="A3:G3"/>
    <mergeCell ref="A5:A6"/>
    <mergeCell ref="B5:B6"/>
    <mergeCell ref="C5:C6"/>
    <mergeCell ref="D5:E5"/>
    <mergeCell ref="F5:G6"/>
    <mergeCell ref="F25:F27"/>
    <mergeCell ref="G7:G14"/>
    <mergeCell ref="F7:F14"/>
    <mergeCell ref="F15:F24"/>
    <mergeCell ref="G15:G24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4" firstPageNumber="15" fitToHeight="0" orientation="portrait" useFirstPageNumber="1" r:id="rId1"/>
  <headerFooter alignWithMargins="0">
    <oddFooter>&amp;C&amp;"標楷體,標準"&amp;14&amp;P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3" zoomScale="85" zoomScaleNormal="85" workbookViewId="0">
      <pane xSplit="1" ySplit="4" topLeftCell="B7" activePane="bottomRight" state="frozen"/>
      <selection activeCell="J8" sqref="J8"/>
      <selection pane="topRight" activeCell="J8" sqref="J8"/>
      <selection pane="bottomLeft" activeCell="J8" sqref="J8"/>
      <selection pane="bottomRight" activeCell="F7" sqref="F7:F35"/>
    </sheetView>
  </sheetViews>
  <sheetFormatPr defaultColWidth="8.9140625" defaultRowHeight="16.2"/>
  <cols>
    <col min="1" max="1" width="37.4140625" style="27" customWidth="1"/>
    <col min="2" max="2" width="13" style="27" customWidth="1"/>
    <col min="3" max="3" width="16.1640625" style="97" bestFit="1" customWidth="1"/>
    <col min="4" max="4" width="16.1640625" style="27" bestFit="1" customWidth="1"/>
    <col min="5" max="5" width="9.25" style="27" customWidth="1"/>
    <col min="6" max="6" width="2.58203125" style="27" customWidth="1"/>
    <col min="7" max="7" width="21.4140625" style="27" customWidth="1"/>
    <col min="8" max="16384" width="8.9140625" style="27"/>
  </cols>
  <sheetData>
    <row r="1" spans="1:7" ht="28.2">
      <c r="A1" s="500" t="s">
        <v>15</v>
      </c>
      <c r="B1" s="501"/>
      <c r="C1" s="501"/>
      <c r="D1" s="501"/>
      <c r="E1" s="501"/>
      <c r="F1" s="501"/>
      <c r="G1" s="501"/>
    </row>
    <row r="2" spans="1:7" ht="28.2">
      <c r="A2" s="501" t="s">
        <v>402</v>
      </c>
      <c r="B2" s="500"/>
      <c r="C2" s="500"/>
      <c r="D2" s="500"/>
      <c r="E2" s="500"/>
      <c r="F2" s="500"/>
      <c r="G2" s="500"/>
    </row>
    <row r="3" spans="1:7" ht="24.6">
      <c r="A3" s="502" t="s">
        <v>730</v>
      </c>
      <c r="B3" s="502"/>
      <c r="C3" s="502"/>
      <c r="D3" s="502"/>
      <c r="E3" s="502"/>
      <c r="F3" s="502"/>
      <c r="G3" s="502"/>
    </row>
    <row r="4" spans="1:7" ht="20.399999999999999" thickBot="1">
      <c r="A4" s="42"/>
      <c r="G4" s="29" t="s">
        <v>158</v>
      </c>
    </row>
    <row r="5" spans="1:7" ht="30.75" customHeight="1">
      <c r="A5" s="503" t="s">
        <v>25</v>
      </c>
      <c r="B5" s="505" t="s">
        <v>170</v>
      </c>
      <c r="C5" s="456" t="s">
        <v>109</v>
      </c>
      <c r="D5" s="507" t="s">
        <v>110</v>
      </c>
      <c r="E5" s="508"/>
      <c r="F5" s="509" t="s">
        <v>105</v>
      </c>
      <c r="G5" s="510"/>
    </row>
    <row r="6" spans="1:7" ht="54.75" customHeight="1">
      <c r="A6" s="504"/>
      <c r="B6" s="506"/>
      <c r="C6" s="455"/>
      <c r="D6" s="52" t="s">
        <v>111</v>
      </c>
      <c r="E6" s="52" t="s">
        <v>112</v>
      </c>
      <c r="F6" s="511"/>
      <c r="G6" s="512"/>
    </row>
    <row r="7" spans="1:7" ht="30" customHeight="1">
      <c r="A7" s="153" t="s">
        <v>459</v>
      </c>
      <c r="B7" s="30"/>
      <c r="C7" s="330">
        <f>C8+C11</f>
        <v>45298836000</v>
      </c>
      <c r="D7" s="61">
        <f>C7-B7</f>
        <v>45298836000</v>
      </c>
      <c r="E7" s="114"/>
      <c r="F7" s="498" t="s">
        <v>811</v>
      </c>
      <c r="G7" s="514" t="s">
        <v>810</v>
      </c>
    </row>
    <row r="8" spans="1:7" ht="30" customHeight="1">
      <c r="A8" s="155" t="s">
        <v>341</v>
      </c>
      <c r="B8" s="31"/>
      <c r="C8" s="87">
        <f>C9+C10</f>
        <v>12648048361</v>
      </c>
      <c r="D8" s="63"/>
      <c r="E8" s="120"/>
      <c r="F8" s="494"/>
      <c r="G8" s="515"/>
    </row>
    <row r="9" spans="1:7" ht="30" customHeight="1">
      <c r="A9" s="154" t="s">
        <v>342</v>
      </c>
      <c r="B9" s="31"/>
      <c r="C9" s="87">
        <v>6065931029</v>
      </c>
      <c r="D9" s="63"/>
      <c r="E9" s="120"/>
      <c r="F9" s="494"/>
      <c r="G9" s="515"/>
    </row>
    <row r="10" spans="1:7" ht="30" customHeight="1">
      <c r="A10" s="154" t="s">
        <v>343</v>
      </c>
      <c r="B10" s="31"/>
      <c r="C10" s="87">
        <v>6582117332</v>
      </c>
      <c r="D10" s="63"/>
      <c r="E10" s="64"/>
      <c r="F10" s="495"/>
      <c r="G10" s="516"/>
    </row>
    <row r="11" spans="1:7" ht="30" customHeight="1">
      <c r="A11" s="155" t="s">
        <v>344</v>
      </c>
      <c r="B11" s="31"/>
      <c r="C11" s="87">
        <f>C12+C13</f>
        <v>32650787639</v>
      </c>
      <c r="D11" s="63"/>
      <c r="E11" s="64"/>
      <c r="F11" s="495"/>
      <c r="G11" s="516"/>
    </row>
    <row r="12" spans="1:7" ht="30" customHeight="1">
      <c r="A12" s="154" t="s">
        <v>345</v>
      </c>
      <c r="B12" s="31"/>
      <c r="C12" s="87">
        <v>5256799584</v>
      </c>
      <c r="D12" s="63"/>
      <c r="E12" s="64"/>
      <c r="F12" s="495"/>
      <c r="G12" s="516"/>
    </row>
    <row r="13" spans="1:7" ht="30" customHeight="1">
      <c r="A13" s="154" t="s">
        <v>346</v>
      </c>
      <c r="B13" s="31"/>
      <c r="C13" s="87">
        <v>27393988055</v>
      </c>
      <c r="D13" s="63"/>
      <c r="E13" s="64"/>
      <c r="F13" s="495"/>
      <c r="G13" s="516"/>
    </row>
    <row r="14" spans="1:7" ht="30" customHeight="1">
      <c r="A14" s="154"/>
      <c r="B14" s="31"/>
      <c r="C14" s="87"/>
      <c r="D14" s="63"/>
      <c r="E14" s="64"/>
      <c r="F14" s="495"/>
      <c r="G14" s="516"/>
    </row>
    <row r="15" spans="1:7" ht="30" customHeight="1">
      <c r="A15" s="154"/>
      <c r="B15" s="31"/>
      <c r="C15" s="87"/>
      <c r="D15" s="63"/>
      <c r="E15" s="64"/>
      <c r="F15" s="495"/>
      <c r="G15" s="516"/>
    </row>
    <row r="16" spans="1:7" ht="30" customHeight="1">
      <c r="A16" s="154"/>
      <c r="B16" s="31"/>
      <c r="C16" s="87"/>
      <c r="D16" s="63"/>
      <c r="E16" s="64"/>
      <c r="F16" s="495"/>
      <c r="G16" s="516"/>
    </row>
    <row r="17" spans="1:8" ht="30" customHeight="1">
      <c r="A17" s="154"/>
      <c r="B17" s="31"/>
      <c r="C17" s="87"/>
      <c r="D17" s="63"/>
      <c r="E17" s="64"/>
      <c r="F17" s="495"/>
      <c r="G17" s="516"/>
    </row>
    <row r="18" spans="1:8" ht="30" customHeight="1">
      <c r="A18" s="154"/>
      <c r="B18" s="31"/>
      <c r="C18" s="87"/>
      <c r="D18" s="63"/>
      <c r="E18" s="64"/>
      <c r="F18" s="495"/>
      <c r="G18" s="516"/>
      <c r="H18" s="34"/>
    </row>
    <row r="19" spans="1:8" ht="30" customHeight="1">
      <c r="A19" s="154"/>
      <c r="B19" s="31"/>
      <c r="C19" s="87"/>
      <c r="D19" s="63"/>
      <c r="E19" s="64"/>
      <c r="F19" s="495"/>
      <c r="G19" s="516"/>
      <c r="H19" s="34"/>
    </row>
    <row r="20" spans="1:8" ht="30" customHeight="1">
      <c r="A20" s="155"/>
      <c r="B20" s="31"/>
      <c r="C20" s="87"/>
      <c r="D20" s="63"/>
      <c r="E20" s="64"/>
      <c r="F20" s="495"/>
      <c r="G20" s="516"/>
    </row>
    <row r="21" spans="1:8" ht="30" customHeight="1">
      <c r="A21" s="155"/>
      <c r="B21" s="31"/>
      <c r="C21" s="87"/>
      <c r="D21" s="63"/>
      <c r="E21" s="64"/>
      <c r="F21" s="495"/>
      <c r="G21" s="516"/>
    </row>
    <row r="22" spans="1:8" ht="30" customHeight="1">
      <c r="A22" s="155"/>
      <c r="B22" s="31"/>
      <c r="C22" s="87"/>
      <c r="D22" s="63"/>
      <c r="E22" s="64"/>
      <c r="F22" s="495"/>
      <c r="G22" s="516"/>
    </row>
    <row r="23" spans="1:8" ht="30" customHeight="1">
      <c r="A23" s="155"/>
      <c r="B23" s="31"/>
      <c r="C23" s="87"/>
      <c r="D23" s="63"/>
      <c r="E23" s="64"/>
      <c r="F23" s="495"/>
      <c r="G23" s="516"/>
    </row>
    <row r="24" spans="1:8" ht="30" customHeight="1">
      <c r="A24" s="155"/>
      <c r="B24" s="31"/>
      <c r="C24" s="87"/>
      <c r="D24" s="63"/>
      <c r="E24" s="64"/>
      <c r="F24" s="495"/>
      <c r="G24" s="516"/>
    </row>
    <row r="25" spans="1:8" ht="30" customHeight="1">
      <c r="A25" s="155"/>
      <c r="B25" s="31"/>
      <c r="C25" s="87"/>
      <c r="D25" s="63"/>
      <c r="E25" s="64"/>
      <c r="F25" s="495"/>
      <c r="G25" s="516"/>
    </row>
    <row r="26" spans="1:8" ht="30" customHeight="1">
      <c r="A26" s="155"/>
      <c r="B26" s="31"/>
      <c r="C26" s="87"/>
      <c r="D26" s="63"/>
      <c r="E26" s="64"/>
      <c r="F26" s="495"/>
      <c r="G26" s="516"/>
    </row>
    <row r="27" spans="1:8" ht="30" customHeight="1">
      <c r="A27" s="155"/>
      <c r="B27" s="31"/>
      <c r="C27" s="87"/>
      <c r="D27" s="63"/>
      <c r="E27" s="64"/>
      <c r="F27" s="495"/>
      <c r="G27" s="516"/>
    </row>
    <row r="28" spans="1:8" ht="30" customHeight="1">
      <c r="A28" s="155"/>
      <c r="B28" s="31"/>
      <c r="C28" s="87"/>
      <c r="D28" s="63"/>
      <c r="E28" s="64"/>
      <c r="F28" s="495"/>
      <c r="G28" s="516"/>
    </row>
    <row r="29" spans="1:8" ht="30" customHeight="1">
      <c r="A29" s="155"/>
      <c r="B29" s="31"/>
      <c r="C29" s="87"/>
      <c r="D29" s="63"/>
      <c r="E29" s="64"/>
      <c r="F29" s="495"/>
      <c r="G29" s="516"/>
    </row>
    <row r="30" spans="1:8" ht="30" customHeight="1">
      <c r="A30" s="155"/>
      <c r="B30" s="31"/>
      <c r="C30" s="87"/>
      <c r="D30" s="219"/>
      <c r="E30" s="64"/>
      <c r="F30" s="495"/>
      <c r="G30" s="516"/>
    </row>
    <row r="31" spans="1:8" ht="30" customHeight="1">
      <c r="A31" s="155"/>
      <c r="B31" s="31"/>
      <c r="C31" s="87"/>
      <c r="D31" s="219"/>
      <c r="E31" s="64"/>
      <c r="F31" s="495"/>
      <c r="G31" s="516"/>
    </row>
    <row r="32" spans="1:8" ht="30" customHeight="1">
      <c r="A32" s="158"/>
      <c r="B32" s="159"/>
      <c r="C32" s="386"/>
      <c r="D32" s="387"/>
      <c r="E32" s="64"/>
      <c r="F32" s="495"/>
      <c r="G32" s="516"/>
    </row>
    <row r="33" spans="1:7" ht="30" customHeight="1">
      <c r="A33" s="156"/>
      <c r="B33" s="159"/>
      <c r="C33" s="386"/>
      <c r="D33" s="387"/>
      <c r="E33" s="64"/>
      <c r="F33" s="495"/>
      <c r="G33" s="516"/>
    </row>
    <row r="34" spans="1:7" ht="30" customHeight="1">
      <c r="A34" s="156"/>
      <c r="B34" s="31"/>
      <c r="C34" s="87"/>
      <c r="D34" s="63"/>
      <c r="E34" s="64"/>
      <c r="F34" s="495"/>
      <c r="G34" s="516"/>
    </row>
    <row r="35" spans="1:7" ht="30" customHeight="1" thickBot="1">
      <c r="A35" s="171" t="s">
        <v>41</v>
      </c>
      <c r="B35" s="315"/>
      <c r="C35" s="331">
        <f>C7</f>
        <v>45298836000</v>
      </c>
      <c r="D35" s="385">
        <f>D7</f>
        <v>45298836000</v>
      </c>
      <c r="E35" s="157"/>
      <c r="F35" s="513"/>
      <c r="G35" s="517"/>
    </row>
    <row r="36" spans="1:7" ht="23.25" customHeight="1">
      <c r="A36" s="230"/>
    </row>
    <row r="37" spans="1:7">
      <c r="A37" s="43"/>
    </row>
  </sheetData>
  <mergeCells count="10">
    <mergeCell ref="F7:F35"/>
    <mergeCell ref="G7:G35"/>
    <mergeCell ref="A1:G1"/>
    <mergeCell ref="A2:G2"/>
    <mergeCell ref="A3:G3"/>
    <mergeCell ref="A5:A6"/>
    <mergeCell ref="B5:B6"/>
    <mergeCell ref="C5:C6"/>
    <mergeCell ref="D5:E5"/>
    <mergeCell ref="F5:G6"/>
  </mergeCells>
  <phoneticPr fontId="8" type="noConversion"/>
  <pageMargins left="0.39370078740157483" right="0.39370078740157483" top="0.78740157480314965" bottom="0.78740157480314965" header="0.11811023622047245" footer="0.39370078740157483"/>
  <pageSetup paperSize="9" scale="64" orientation="portrait" r:id="rId1"/>
  <headerFooter alignWithMargins="0">
    <oddFooter>&amp;C&amp;"標楷體,標準"&amp;14 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="75" zoomScaleNormal="75" workbookViewId="0">
      <pane xSplit="1" ySplit="6" topLeftCell="B7" activePane="bottomRight" state="frozen"/>
      <selection activeCell="J8" sqref="J8"/>
      <selection pane="topRight" activeCell="J8" sqref="J8"/>
      <selection pane="bottomLeft" activeCell="J8" sqref="J8"/>
      <selection pane="bottomRight" activeCell="H16" sqref="H16"/>
    </sheetView>
  </sheetViews>
  <sheetFormatPr defaultColWidth="8.9140625" defaultRowHeight="16.2"/>
  <cols>
    <col min="1" max="1" width="36.4140625" style="27" customWidth="1"/>
    <col min="2" max="2" width="12.75" style="27" customWidth="1"/>
    <col min="3" max="3" width="12.6640625" style="27" customWidth="1"/>
    <col min="4" max="4" width="12.25" style="27" customWidth="1"/>
    <col min="5" max="5" width="10.08203125" style="27" customWidth="1"/>
    <col min="6" max="6" width="16.6640625" style="27" customWidth="1"/>
    <col min="7" max="16384" width="8.9140625" style="27"/>
  </cols>
  <sheetData>
    <row r="1" spans="1:7" ht="28.2">
      <c r="A1" s="500" t="s">
        <v>15</v>
      </c>
      <c r="B1" s="520"/>
      <c r="C1" s="520"/>
      <c r="D1" s="520"/>
      <c r="E1" s="520"/>
      <c r="F1" s="520"/>
    </row>
    <row r="2" spans="1:7" ht="28.2">
      <c r="A2" s="501" t="s">
        <v>403</v>
      </c>
      <c r="B2" s="500"/>
      <c r="C2" s="500"/>
      <c r="D2" s="500"/>
      <c r="E2" s="500"/>
      <c r="F2" s="500"/>
    </row>
    <row r="3" spans="1:7" ht="24.6">
      <c r="A3" s="502" t="s">
        <v>730</v>
      </c>
      <c r="B3" s="502"/>
      <c r="C3" s="502"/>
      <c r="D3" s="502"/>
      <c r="E3" s="502"/>
      <c r="F3" s="502"/>
    </row>
    <row r="4" spans="1:7" ht="20.399999999999999" thickBot="1">
      <c r="A4" s="42"/>
      <c r="F4" s="29" t="s">
        <v>158</v>
      </c>
    </row>
    <row r="5" spans="1:7" ht="30.75" customHeight="1">
      <c r="A5" s="503" t="s">
        <v>25</v>
      </c>
      <c r="B5" s="505" t="s">
        <v>170</v>
      </c>
      <c r="C5" s="505" t="s">
        <v>109</v>
      </c>
      <c r="D5" s="507" t="s">
        <v>110</v>
      </c>
      <c r="E5" s="508"/>
      <c r="F5" s="521" t="s">
        <v>105</v>
      </c>
    </row>
    <row r="6" spans="1:7" ht="54.75" customHeight="1">
      <c r="A6" s="504"/>
      <c r="B6" s="506"/>
      <c r="C6" s="506"/>
      <c r="D6" s="52" t="s">
        <v>111</v>
      </c>
      <c r="E6" s="52" t="s">
        <v>112</v>
      </c>
      <c r="F6" s="522"/>
    </row>
    <row r="7" spans="1:7" ht="30" customHeight="1">
      <c r="A7" s="153" t="s">
        <v>163</v>
      </c>
      <c r="B7" s="30"/>
      <c r="C7" s="30">
        <f>SUM(C8:C10)</f>
        <v>185459595</v>
      </c>
      <c r="D7" s="61">
        <f>C7-B7</f>
        <v>185459595</v>
      </c>
      <c r="E7" s="61"/>
      <c r="F7" s="518" t="s">
        <v>190</v>
      </c>
    </row>
    <row r="8" spans="1:7" ht="30" customHeight="1">
      <c r="A8" s="275" t="s">
        <v>595</v>
      </c>
      <c r="B8" s="31"/>
      <c r="C8" s="31">
        <v>185459595</v>
      </c>
      <c r="D8" s="63"/>
      <c r="E8" s="388"/>
      <c r="F8" s="519"/>
    </row>
    <row r="9" spans="1:7" ht="30" customHeight="1">
      <c r="A9" s="155"/>
      <c r="B9" s="31"/>
      <c r="C9" s="31"/>
      <c r="D9" s="63"/>
      <c r="E9" s="388"/>
      <c r="F9" s="519"/>
    </row>
    <row r="10" spans="1:7" ht="30" customHeight="1">
      <c r="A10" s="155"/>
      <c r="B10" s="31"/>
      <c r="C10" s="31"/>
      <c r="D10" s="63"/>
      <c r="E10" s="388"/>
      <c r="F10" s="172"/>
      <c r="G10" s="34"/>
    </row>
    <row r="11" spans="1:7" ht="30" customHeight="1">
      <c r="A11" s="155"/>
      <c r="B11" s="31"/>
      <c r="C11" s="31"/>
      <c r="D11" s="63"/>
      <c r="E11" s="388"/>
      <c r="F11" s="172"/>
    </row>
    <row r="12" spans="1:7" ht="30" customHeight="1">
      <c r="A12" s="155"/>
      <c r="B12" s="31"/>
      <c r="C12" s="31"/>
      <c r="D12" s="63"/>
      <c r="E12" s="388"/>
      <c r="F12" s="172"/>
    </row>
    <row r="13" spans="1:7" ht="30" customHeight="1">
      <c r="A13" s="155"/>
      <c r="B13" s="31"/>
      <c r="C13" s="31"/>
      <c r="D13" s="63"/>
      <c r="E13" s="388"/>
      <c r="F13" s="172"/>
    </row>
    <row r="14" spans="1:7" ht="30" customHeight="1">
      <c r="A14" s="155"/>
      <c r="B14" s="31"/>
      <c r="C14" s="31"/>
      <c r="D14" s="63"/>
      <c r="E14" s="388"/>
      <c r="F14" s="172"/>
    </row>
    <row r="15" spans="1:7" ht="30" customHeight="1">
      <c r="A15" s="155"/>
      <c r="B15" s="31"/>
      <c r="C15" s="31"/>
      <c r="D15" s="63"/>
      <c r="E15" s="388"/>
      <c r="F15" s="172"/>
    </row>
    <row r="16" spans="1:7" ht="30" customHeight="1">
      <c r="A16" s="155"/>
      <c r="B16" s="31"/>
      <c r="C16" s="31"/>
      <c r="D16" s="63"/>
      <c r="E16" s="388"/>
      <c r="F16" s="172"/>
    </row>
    <row r="17" spans="1:6" ht="30" customHeight="1">
      <c r="A17" s="155"/>
      <c r="B17" s="31"/>
      <c r="C17" s="31"/>
      <c r="D17" s="63"/>
      <c r="E17" s="388"/>
      <c r="F17" s="172"/>
    </row>
    <row r="18" spans="1:6" ht="30" customHeight="1">
      <c r="A18" s="155"/>
      <c r="B18" s="31"/>
      <c r="C18" s="31"/>
      <c r="D18" s="63"/>
      <c r="E18" s="388"/>
      <c r="F18" s="172"/>
    </row>
    <row r="19" spans="1:6" ht="30" customHeight="1">
      <c r="A19" s="155"/>
      <c r="B19" s="31"/>
      <c r="C19" s="31"/>
      <c r="D19" s="63"/>
      <c r="E19" s="388"/>
      <c r="F19" s="172"/>
    </row>
    <row r="20" spans="1:6" ht="30" customHeight="1">
      <c r="A20" s="155"/>
      <c r="B20" s="31"/>
      <c r="C20" s="31"/>
      <c r="D20" s="63"/>
      <c r="E20" s="388"/>
      <c r="F20" s="172"/>
    </row>
    <row r="21" spans="1:6" ht="24.6" customHeight="1">
      <c r="A21" s="155"/>
      <c r="B21" s="31"/>
      <c r="C21" s="31"/>
      <c r="D21" s="63"/>
      <c r="E21" s="388"/>
      <c r="F21" s="401"/>
    </row>
    <row r="22" spans="1:6" ht="30" customHeight="1">
      <c r="A22" s="155"/>
      <c r="B22" s="31"/>
      <c r="C22" s="31"/>
      <c r="D22" s="63"/>
      <c r="E22" s="388"/>
      <c r="F22" s="172"/>
    </row>
    <row r="23" spans="1:6" ht="30" customHeight="1">
      <c r="A23" s="155"/>
      <c r="B23" s="31"/>
      <c r="C23" s="31"/>
      <c r="D23" s="63"/>
      <c r="E23" s="388"/>
      <c r="F23" s="172"/>
    </row>
    <row r="24" spans="1:6" ht="30" customHeight="1">
      <c r="A24" s="155"/>
      <c r="B24" s="31"/>
      <c r="C24" s="31"/>
      <c r="D24" s="63"/>
      <c r="E24" s="388"/>
      <c r="F24" s="172"/>
    </row>
    <row r="25" spans="1:6" ht="30" customHeight="1">
      <c r="A25" s="155"/>
      <c r="B25" s="31"/>
      <c r="C25" s="31"/>
      <c r="D25" s="63"/>
      <c r="E25" s="388"/>
      <c r="F25" s="172"/>
    </row>
    <row r="26" spans="1:6" ht="30" customHeight="1">
      <c r="A26" s="155"/>
      <c r="B26" s="31"/>
      <c r="C26" s="31"/>
      <c r="D26" s="63"/>
      <c r="E26" s="388"/>
      <c r="F26" s="172"/>
    </row>
    <row r="27" spans="1:6" ht="30" customHeight="1">
      <c r="A27" s="155"/>
      <c r="B27" s="31"/>
      <c r="C27" s="31"/>
      <c r="D27" s="63"/>
      <c r="E27" s="388"/>
      <c r="F27" s="172"/>
    </row>
    <row r="28" spans="1:6" ht="30" customHeight="1">
      <c r="A28" s="155"/>
      <c r="B28" s="31"/>
      <c r="C28" s="31"/>
      <c r="D28" s="63"/>
      <c r="E28" s="388"/>
      <c r="F28" s="172"/>
    </row>
    <row r="29" spans="1:6" ht="30" customHeight="1">
      <c r="A29" s="155"/>
      <c r="B29" s="31"/>
      <c r="C29" s="31"/>
      <c r="D29" s="63"/>
      <c r="E29" s="388"/>
      <c r="F29" s="172"/>
    </row>
    <row r="30" spans="1:6" ht="20.399999999999999" customHeight="1">
      <c r="A30" s="155"/>
      <c r="B30" s="31"/>
      <c r="C30" s="31"/>
      <c r="D30" s="63"/>
      <c r="E30" s="388"/>
      <c r="F30" s="172"/>
    </row>
    <row r="31" spans="1:6" ht="30" customHeight="1" thickBot="1">
      <c r="A31" s="171" t="s">
        <v>41</v>
      </c>
      <c r="B31" s="32"/>
      <c r="C31" s="32">
        <f>C7</f>
        <v>185459595</v>
      </c>
      <c r="D31" s="32">
        <f>D7</f>
        <v>185459595</v>
      </c>
      <c r="E31" s="389"/>
      <c r="F31" s="173"/>
    </row>
    <row r="32" spans="1:6" ht="23.25" customHeight="1"/>
    <row r="33" spans="1:1">
      <c r="A33" s="43"/>
    </row>
  </sheetData>
  <mergeCells count="9">
    <mergeCell ref="F7:F9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74" orientation="portrait" r:id="rId1"/>
  <headerFooter alignWithMargins="0">
    <oddFooter>&amp;C&amp;"標楷體,標準"&amp;14 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50</vt:i4>
      </vt:variant>
      <vt:variant>
        <vt:lpstr>已命名的範圍</vt:lpstr>
      </vt:variant>
      <vt:variant>
        <vt:i4>54</vt:i4>
      </vt:variant>
    </vt:vector>
  </HeadingPairs>
  <TitlesOfParts>
    <vt:vector size="104" baseType="lpstr">
      <vt:lpstr>收支表</vt:lpstr>
      <vt:lpstr>撥補表</vt:lpstr>
      <vt:lpstr>現金流量</vt:lpstr>
      <vt:lpstr>資產</vt:lpstr>
      <vt:lpstr>負債</vt:lpstr>
      <vt:lpstr>收繳給付</vt:lpstr>
      <vt:lpstr>投資業務收入明細表</vt:lpstr>
      <vt:lpstr>兌換賸餘明細表</vt:lpstr>
      <vt:lpstr>手續費收入明細表</vt:lpstr>
      <vt:lpstr>存款利息收入明細表</vt:lpstr>
      <vt:lpstr>其他利息收入明細表</vt:lpstr>
      <vt:lpstr>雜項業務收入</vt:lpstr>
      <vt:lpstr>滯納金收入</vt:lpstr>
      <vt:lpstr>雜項收入</vt:lpstr>
      <vt:lpstr>支出明細表</vt:lpstr>
      <vt:lpstr>銀行存款</vt:lpstr>
      <vt:lpstr>公允價值-流動</vt:lpstr>
      <vt:lpstr>公允價值評價-流動</vt:lpstr>
      <vt:lpstr>持有至到期-流動</vt:lpstr>
      <vt:lpstr>委託經營</vt:lpstr>
      <vt:lpstr>委託經營評價</vt:lpstr>
      <vt:lpstr>其他金融資產-流</vt:lpstr>
      <vt:lpstr>應收退休金</vt:lpstr>
      <vt:lpstr>應收收益</vt:lpstr>
      <vt:lpstr>應收利息</vt:lpstr>
      <vt:lpstr>其他應收款</vt:lpstr>
      <vt:lpstr>其他預付款</vt:lpstr>
      <vt:lpstr>公允價值-非流動</vt:lpstr>
      <vt:lpstr>公允價值評價-非流動</vt:lpstr>
      <vt:lpstr>持有至到期日非流動</vt:lpstr>
      <vt:lpstr>其他金融資產-非流動</vt:lpstr>
      <vt:lpstr>定期存款附表</vt:lpstr>
      <vt:lpstr>電腦軟體</vt:lpstr>
      <vt:lpstr>催收款項</vt:lpstr>
      <vt:lpstr>備抵呆帳-催收款項</vt:lpstr>
      <vt:lpstr>應付費用</vt:lpstr>
      <vt:lpstr>其他應付款</vt:lpstr>
      <vt:lpstr>預收退休金</vt:lpstr>
      <vt:lpstr>其他預收款</vt:lpstr>
      <vt:lpstr>勞工退休基金-本金</vt:lpstr>
      <vt:lpstr>勞工退休基金-收益</vt:lpstr>
      <vt:lpstr>運用表</vt:lpstr>
      <vt:lpstr>委-收支</vt:lpstr>
      <vt:lpstr>委-經理費</vt:lpstr>
      <vt:lpstr>資產-委</vt:lpstr>
      <vt:lpstr>負債-委</vt:lpstr>
      <vt:lpstr>遠匯</vt:lpstr>
      <vt:lpstr>期貨</vt:lpstr>
      <vt:lpstr>交換</vt:lpstr>
      <vt:lpstr>選擇權</vt:lpstr>
      <vt:lpstr>'公允價值-非流動'!Print_Area</vt:lpstr>
      <vt:lpstr>'公允價值-流動'!Print_Area</vt:lpstr>
      <vt:lpstr>'公允價值評價-非流動'!Print_Area</vt:lpstr>
      <vt:lpstr>'公允價值評價-流動'!Print_Area</vt:lpstr>
      <vt:lpstr>手續費收入明細表!Print_Area</vt:lpstr>
      <vt:lpstr>支出明細表!Print_Area</vt:lpstr>
      <vt:lpstr>交換!Print_Area</vt:lpstr>
      <vt:lpstr>存款利息收入明細表!Print_Area</vt:lpstr>
      <vt:lpstr>收支表!Print_Area</vt:lpstr>
      <vt:lpstr>收繳給付!Print_Area</vt:lpstr>
      <vt:lpstr>兌換賸餘明細表!Print_Area</vt:lpstr>
      <vt:lpstr>其他利息收入明細表!Print_Area</vt:lpstr>
      <vt:lpstr>'其他金融資產-非流動'!Print_Area</vt:lpstr>
      <vt:lpstr>'其他金融資產-流'!Print_Area</vt:lpstr>
      <vt:lpstr>其他預收款!Print_Area</vt:lpstr>
      <vt:lpstr>其他應付款!Print_Area</vt:lpstr>
      <vt:lpstr>其他應收款!Print_Area</vt:lpstr>
      <vt:lpstr>'委-收支'!Print_Area</vt:lpstr>
      <vt:lpstr>委託經營!Print_Area</vt:lpstr>
      <vt:lpstr>委託經營評價!Print_Area</vt:lpstr>
      <vt:lpstr>'委-經理費'!Print_Area</vt:lpstr>
      <vt:lpstr>定期存款附表!Print_Area</vt:lpstr>
      <vt:lpstr>持有至到期日非流動!Print_Area</vt:lpstr>
      <vt:lpstr>'持有至到期-流動'!Print_Area</vt:lpstr>
      <vt:lpstr>負債!Print_Area</vt:lpstr>
      <vt:lpstr>現金流量!Print_Area</vt:lpstr>
      <vt:lpstr>'備抵呆帳-催收款項'!Print_Area</vt:lpstr>
      <vt:lpstr>'勞工退休基金-本金'!Print_Area</vt:lpstr>
      <vt:lpstr>'勞工退休基金-收益'!Print_Area</vt:lpstr>
      <vt:lpstr>期貨!Print_Area</vt:lpstr>
      <vt:lpstr>催收款項!Print_Area</vt:lpstr>
      <vt:lpstr>資產!Print_Area</vt:lpstr>
      <vt:lpstr>運用表!Print_Area</vt:lpstr>
      <vt:lpstr>預收退休金!Print_Area</vt:lpstr>
      <vt:lpstr>滯納金收入!Print_Area</vt:lpstr>
      <vt:lpstr>遠匯!Print_Area</vt:lpstr>
      <vt:lpstr>銀行存款!Print_Area</vt:lpstr>
      <vt:lpstr>撥補表!Print_Area</vt:lpstr>
      <vt:lpstr>選擇權!Print_Area</vt:lpstr>
      <vt:lpstr>應付費用!Print_Area</vt:lpstr>
      <vt:lpstr>應收收益!Print_Area</vt:lpstr>
      <vt:lpstr>應收利息!Print_Area</vt:lpstr>
      <vt:lpstr>應收退休金!Print_Area</vt:lpstr>
      <vt:lpstr>收支表!Print_Area_MI</vt:lpstr>
      <vt:lpstr>收繳給付!Print_Area_MI</vt:lpstr>
      <vt:lpstr>負債!Print_Area_MI</vt:lpstr>
      <vt:lpstr>'負債-委'!Print_Area_MI</vt:lpstr>
      <vt:lpstr>資產!Print_Area_MI</vt:lpstr>
      <vt:lpstr>'資產-委'!Print_Area_MI</vt:lpstr>
      <vt:lpstr>運用表!Print_Area_MI</vt:lpstr>
      <vt:lpstr>撥補表!Print_Area_MI</vt:lpstr>
      <vt:lpstr>投資業務收入明細表!Print_Titles</vt:lpstr>
      <vt:lpstr>資產!T5_</vt:lpstr>
      <vt:lpstr>'資產-委'!T5_</vt:lpstr>
    </vt:vector>
  </TitlesOfParts>
  <Company>勞基科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中信局</dc:creator>
  <cp:lastModifiedBy>陳麗蓉</cp:lastModifiedBy>
  <cp:lastPrinted>2022-02-08T02:26:04Z</cp:lastPrinted>
  <dcterms:created xsi:type="dcterms:W3CDTF">1999-04-13T02:35:55Z</dcterms:created>
  <dcterms:modified xsi:type="dcterms:W3CDTF">2022-02-08T02:26:08Z</dcterms:modified>
</cp:coreProperties>
</file>